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I:\OddMTZ\Z Pavelková\Technické plyny_2026\02 ZD\02 Finální verze\"/>
    </mc:Choice>
  </mc:AlternateContent>
  <xr:revisionPtr revIDLastSave="0" documentId="13_ncr:1_{B13DBAA6-8221-4511-9E13-93E862DA82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H60" i="1"/>
  <c r="F13" i="1"/>
  <c r="H73" i="1"/>
  <c r="J73" i="1"/>
  <c r="J69" i="1"/>
  <c r="L73" i="1"/>
  <c r="L69" i="1"/>
  <c r="F78" i="1"/>
  <c r="F79" i="1"/>
  <c r="D78" i="1"/>
  <c r="D79" i="1"/>
  <c r="D25" i="1"/>
  <c r="D29" i="1"/>
  <c r="F85" i="1"/>
  <c r="L84" i="1"/>
  <c r="J84" i="1"/>
  <c r="H84" i="1"/>
  <c r="D40" i="1"/>
  <c r="D85" i="1"/>
  <c r="D57" i="1" l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80" i="1"/>
  <c r="D81" i="1"/>
  <c r="D82" i="1"/>
  <c r="D83" i="1"/>
  <c r="D84" i="1"/>
  <c r="D86" i="1"/>
  <c r="L57" i="1" l="1"/>
  <c r="J57" i="1"/>
  <c r="H57" i="1"/>
  <c r="F58" i="1"/>
  <c r="D13" i="1"/>
  <c r="F59" i="1" l="1"/>
  <c r="F57" i="1"/>
  <c r="F86" i="1"/>
  <c r="F84" i="1"/>
  <c r="F83" i="1"/>
  <c r="L82" i="1"/>
  <c r="J82" i="1"/>
  <c r="H82" i="1"/>
  <c r="F82" i="1"/>
  <c r="F81" i="1"/>
  <c r="L80" i="1"/>
  <c r="J80" i="1"/>
  <c r="H80" i="1"/>
  <c r="F80" i="1"/>
  <c r="F77" i="1"/>
  <c r="F76" i="1"/>
  <c r="F75" i="1"/>
  <c r="F74" i="1"/>
  <c r="F73" i="1"/>
  <c r="F72" i="1"/>
  <c r="F71" i="1"/>
  <c r="F70" i="1"/>
  <c r="H69" i="1"/>
  <c r="F69" i="1"/>
  <c r="F68" i="1"/>
  <c r="F67" i="1"/>
  <c r="F66" i="1"/>
  <c r="L65" i="1"/>
  <c r="J65" i="1"/>
  <c r="H65" i="1"/>
  <c r="F65" i="1"/>
  <c r="F64" i="1"/>
  <c r="F63" i="1"/>
  <c r="F62" i="1"/>
  <c r="F61" i="1"/>
  <c r="L60" i="1"/>
  <c r="J60" i="1"/>
  <c r="F60" i="1"/>
  <c r="F40" i="1"/>
  <c r="D38" i="1"/>
  <c r="I38" i="1" s="1"/>
  <c r="D36" i="1"/>
  <c r="F36" i="1" s="1"/>
  <c r="F29" i="1"/>
  <c r="I25" i="1"/>
  <c r="D21" i="1"/>
  <c r="I21" i="1" s="1"/>
  <c r="D16" i="1"/>
  <c r="I16" i="1" s="1"/>
  <c r="M73" i="1" l="1"/>
  <c r="M60" i="1"/>
  <c r="M84" i="1"/>
  <c r="M57" i="1"/>
  <c r="M13" i="1"/>
  <c r="F87" i="1"/>
  <c r="M69" i="1"/>
  <c r="M80" i="1"/>
  <c r="M65" i="1"/>
  <c r="F25" i="1"/>
  <c r="M25" i="1" s="1"/>
  <c r="I29" i="1"/>
  <c r="M29" i="1" s="1"/>
  <c r="I40" i="1"/>
  <c r="M40" i="1" s="1"/>
  <c r="H87" i="1"/>
  <c r="M82" i="1"/>
  <c r="F16" i="1"/>
  <c r="M16" i="1" s="1"/>
  <c r="J87" i="1"/>
  <c r="F21" i="1"/>
  <c r="M21" i="1" s="1"/>
  <c r="I36" i="1"/>
  <c r="M36" i="1" s="1"/>
  <c r="F38" i="1"/>
  <c r="M38" i="1" s="1"/>
  <c r="L87" i="1"/>
  <c r="M87" i="1" l="1"/>
  <c r="M43" i="1"/>
  <c r="I43" i="1"/>
  <c r="F43" i="1"/>
  <c r="M89" i="1" l="1"/>
</calcChain>
</file>

<file path=xl/sharedStrings.xml><?xml version="1.0" encoding="utf-8"?>
<sst xmlns="http://schemas.openxmlformats.org/spreadsheetml/2006/main" count="155" uniqueCount="104">
  <si>
    <t>Komodita- plyn</t>
  </si>
  <si>
    <t>objem lahve</t>
  </si>
  <si>
    <t>Denní pronájem lahví</t>
  </si>
  <si>
    <t>Komodita - plyn</t>
  </si>
  <si>
    <t xml:space="preserve">Fin. objem za pronájem lahví plynu celkem </t>
  </si>
  <si>
    <t xml:space="preserve"> Denní pronájem za 1 kus lahve</t>
  </si>
  <si>
    <t xml:space="preserve">Počet lahví plynu v režimu denního pronájmu </t>
  </si>
  <si>
    <t xml:space="preserve">Fin. objem za 1 den pronájmu celkem </t>
  </si>
  <si>
    <t>ks</t>
  </si>
  <si>
    <t>Kč/ks</t>
  </si>
  <si>
    <t>Kč</t>
  </si>
  <si>
    <t>výpočet hodnoty:</t>
  </si>
  <si>
    <t>sl.6=sl.4*sl.5</t>
  </si>
  <si>
    <t>sl.9=sl.8*sl.7</t>
  </si>
  <si>
    <t>sl.11=sl.6+sl.9</t>
  </si>
  <si>
    <t>4,3</t>
  </si>
  <si>
    <t>Kyslík</t>
  </si>
  <si>
    <t>Acetylen (1,8kg)</t>
  </si>
  <si>
    <t>Acetylén</t>
  </si>
  <si>
    <t>Acetylen (4kg)</t>
  </si>
  <si>
    <t>Acetylen (7kg)</t>
  </si>
  <si>
    <t>Acetylen (8kg)</t>
  </si>
  <si>
    <t>Acetylen (10kg)</t>
  </si>
  <si>
    <t>Kysličník uhličitý *)</t>
  </si>
  <si>
    <t>Kysličník uhličitý</t>
  </si>
  <si>
    <t>Propan (11kg)</t>
  </si>
  <si>
    <t>Propan a propan-butan</t>
  </si>
  <si>
    <t>Propan (33kg)</t>
  </si>
  <si>
    <t>Propan-butan (2kg)</t>
  </si>
  <si>
    <t>Propan-butan (10kg)</t>
  </si>
  <si>
    <t>Propan-butan (33kg)</t>
  </si>
  <si>
    <t>Argon</t>
  </si>
  <si>
    <t>Corgon</t>
  </si>
  <si>
    <t>Mison</t>
  </si>
  <si>
    <t>Nájem celkem:</t>
  </si>
  <si>
    <t>Tabulka dodávek plynů</t>
  </si>
  <si>
    <t>Finanční objem za dodávky plynu</t>
  </si>
  <si>
    <t>Poplatek ADR</t>
  </si>
  <si>
    <t>Silniční poplatek</t>
  </si>
  <si>
    <t>Dopravné</t>
  </si>
  <si>
    <t>Fin. objem za dodávky plynu celkem včetně poplatků a dopravného</t>
  </si>
  <si>
    <t>Jednotková cena v Kč/lahev</t>
  </si>
  <si>
    <t xml:space="preserve">Fin. objem za dodávky plynu celkem </t>
  </si>
  <si>
    <t>výše poplatku  za 1 kus lahve</t>
  </si>
  <si>
    <t>výše poplatku  za plánované dodávky celkem</t>
  </si>
  <si>
    <t xml:space="preserve"> poplatek  za plánované dodávky celkem</t>
  </si>
  <si>
    <t>dopravné za dodávky celkem</t>
  </si>
  <si>
    <t>sl.8=sl.3*sl.7</t>
  </si>
  <si>
    <t>sl.10=sl.3*sl.9</t>
  </si>
  <si>
    <t>sl.12=sl.3*sl.11</t>
  </si>
  <si>
    <t>sl.13= sl.6+sl.8+sl.10+sl.12</t>
  </si>
  <si>
    <t>Dodávky celkem:</t>
  </si>
  <si>
    <t>Takto označená pole obsahují vzorce pro propočet potřebných hodnot v tabulce</t>
  </si>
  <si>
    <t>Strana 1 - Tabulka pronájmu plynových lahví</t>
  </si>
  <si>
    <t>Sloupec 5 - cena v Kč za pronájem 1 ks lahve za 1 rok</t>
  </si>
  <si>
    <t>Sloupec 7 - cena v Kč za pronájem 1 ks lahve za 1 den</t>
  </si>
  <si>
    <r>
      <t>Kyslík (4,3m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</si>
  <si>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Kyslík (10,8m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</si>
  <si>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</si>
  <si>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</si>
  <si>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</si>
  <si>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(30kg)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</si>
  <si>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</si>
  <si>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</si>
  <si>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</si>
  <si>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(30kg)</t>
    </r>
  </si>
  <si>
    <r>
      <t>Argon 4.6 (4,3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</si>
  <si>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Argon 4.6 (10,7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</si>
  <si>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</si>
  <si>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</si>
  <si>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8 (4,5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</si>
  <si>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</si>
  <si>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*) 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- splňující potravinářské normy</t>
    </r>
  </si>
  <si>
    <t>6,5</t>
  </si>
  <si>
    <t>Takto označená pole obsahují vzorce pro propočet potřebných hodnot v tabulce.</t>
  </si>
  <si>
    <t>Takto označená pole doplní dodavatel.</t>
  </si>
  <si>
    <t>Celková nabídková cena</t>
  </si>
  <si>
    <r>
      <t>Mison 18 ( 12,3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</si>
  <si>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18 (12,3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</si>
  <si>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t>Roční pronájem za 1 kus lahve/1 rok</t>
  </si>
  <si>
    <t>Příloha č. 3 ZD a Příloha č. 2 Rámcové dohody</t>
  </si>
  <si>
    <t>Tabulka finančního výpočtu nabídky / Ceník</t>
  </si>
  <si>
    <t xml:space="preserve">Fin. objem za roční  pronájem celkem/1 rok </t>
  </si>
  <si>
    <t xml:space="preserve">Roční pronájem lahví </t>
  </si>
  <si>
    <t>Postup pro vyplňování přílohy č. 3 "Tabulka finančního výpočtu nabídky/Ceník"</t>
  </si>
  <si>
    <t>Přepodkládaný počet lahví pro očekávanou spotřebu **</t>
  </si>
  <si>
    <t>Předpokládaný počet ks (lahví) **</t>
  </si>
  <si>
    <t>Předpokládaný počet lahví pro roční pronájem Ks/1 rok **</t>
  </si>
  <si>
    <t>**) Počet položek byl stanoven jako odhad rozsahu plnění. Skutečný objem plnění v jednotlivých položkách však bude záležet na potřebách zadavatele a může se od uvedeného objemu lišit.</t>
  </si>
  <si>
    <r>
      <t>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>,</t>
    </r>
    <r>
      <rPr>
        <vertAlign val="superscript"/>
        <sz val="7"/>
        <rFont val="Verdana"/>
        <family val="2"/>
        <charset val="238"/>
      </rPr>
      <t xml:space="preserve"> </t>
    </r>
    <r>
      <rPr>
        <sz val="7"/>
        <rFont val="Verdana"/>
        <family val="2"/>
        <charset val="238"/>
      </rPr>
      <t>Kg</t>
    </r>
  </si>
  <si>
    <t>Tabulka pronájmů tlakových (plynových) lahví</t>
  </si>
  <si>
    <t>sl.6=sl.3*sl.5</t>
  </si>
  <si>
    <r>
      <t>Přepočet na předpokládaný objem v 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 xml:space="preserve"> respektive v Kg **</t>
    </r>
  </si>
  <si>
    <t xml:space="preserve"> dopravné za 1 kus lahve</t>
  </si>
  <si>
    <t>Sloupec 9 - cena za silniční poplatek v Kč za 1 ks lahve plynu - poplatky uchazeč uvede jen pokud je u výše uvedených plynů uplatňuje</t>
  </si>
  <si>
    <t>Sloupec 11 - cena za dopravu 1 ks lahve plynu na místo určené v dílčí smlouvě, doprava za 1 lahev plynu bez ohledu na velikost lahve a dopravovanou vzdálenost, které se bude uplatňovat pro výpočet dopravného na celý předmět plnění</t>
  </si>
  <si>
    <t>1 ks/ 1 den</t>
  </si>
  <si>
    <t>Technické plyny - 2026</t>
  </si>
  <si>
    <t>Propan pohonný VZV (10kg)</t>
  </si>
  <si>
    <t>Propan pohonný VZV (11kg)</t>
  </si>
  <si>
    <t>Sloupec 7 - cena za poplatek ADR v Kč za 1 ks lahve plynu</t>
  </si>
  <si>
    <t>Sloupec 5 - cena v Kč za 1 ks lahve daného technického plynu</t>
  </si>
  <si>
    <t>Strana 2 - Tabulka dodávek plynů</t>
  </si>
  <si>
    <r>
      <t>Kyslík (6,5m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</si>
</sst>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Verdana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indexed="9"/>
      <name val="Verdana"/>
      <family val="2"/>
      <charset val="238"/>
    </font>
    <font>
      <vertAlign val="superscript"/>
      <sz val="9"/>
      <name val="Verdana"/>
      <family val="2"/>
      <charset val="238"/>
    </font>
    <font>
      <vertAlign val="subscript"/>
      <sz val="9"/>
      <name val="Verdana"/>
      <family val="2"/>
      <charset val="238"/>
    </font>
    <font>
      <sz val="9"/>
      <color indexed="40"/>
      <name val="Verdana"/>
      <family val="2"/>
      <charset val="238"/>
    </font>
    <font>
      <b/>
      <sz val="9"/>
      <color indexed="40"/>
      <name val="Verdana"/>
      <family val="2"/>
      <charset val="238"/>
    </font>
    <font>
      <sz val="8"/>
      <color theme="1"/>
      <name val="Verdana"/>
      <family val="2"/>
      <charset val="238"/>
    </font>
    <font>
      <sz val="7"/>
      <name val="Verdana"/>
      <family val="2"/>
      <charset val="238"/>
    </font>
    <font>
      <sz val="7"/>
      <color theme="1"/>
      <name val="Verdana"/>
      <family val="2"/>
      <charset val="238"/>
    </font>
    <font>
      <vertAlign val="superscript"/>
      <sz val="7"/>
      <name val="Verdana"/>
      <family val="2"/>
      <charset val="238"/>
    </font>
    <font>
      <b/>
      <sz val="7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3" fontId="5" fillId="0" borderId="0" xfId="0" applyNumberFormat="1" applyFont="1"/>
    <xf numFmtId="3" fontId="5" fillId="0" borderId="2" xfId="0" applyNumberFormat="1" applyFont="1" applyBorder="1"/>
    <xf numFmtId="3" fontId="5" fillId="0" borderId="13" xfId="0" applyNumberFormat="1" applyFont="1" applyBorder="1"/>
    <xf numFmtId="0" fontId="3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25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center"/>
    </xf>
    <xf numFmtId="3" fontId="7" fillId="0" borderId="0" xfId="0" applyNumberFormat="1" applyFont="1"/>
    <xf numFmtId="0" fontId="6" fillId="0" borderId="0" xfId="0" applyFont="1" applyAlignment="1">
      <alignment vertical="center"/>
    </xf>
    <xf numFmtId="0" fontId="7" fillId="0" borderId="2" xfId="0" applyFont="1" applyBorder="1" applyAlignment="1">
      <alignment horizontal="center"/>
    </xf>
    <xf numFmtId="0" fontId="8" fillId="0" borderId="12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/>
    <xf numFmtId="0" fontId="11" fillId="0" borderId="13" xfId="0" applyFont="1" applyBorder="1"/>
    <xf numFmtId="3" fontId="7" fillId="0" borderId="14" xfId="0" applyNumberFormat="1" applyFont="1" applyBorder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12" fillId="0" borderId="0" xfId="0" applyFont="1"/>
    <xf numFmtId="0" fontId="6" fillId="0" borderId="0" xfId="0" applyFont="1" applyAlignment="1">
      <alignment horizontal="center"/>
    </xf>
    <xf numFmtId="3" fontId="6" fillId="0" borderId="0" xfId="0" applyNumberFormat="1" applyFont="1"/>
    <xf numFmtId="0" fontId="4" fillId="0" borderId="0" xfId="0" applyFont="1"/>
    <xf numFmtId="0" fontId="13" fillId="0" borderId="0" xfId="0" applyFont="1"/>
    <xf numFmtId="0" fontId="15" fillId="0" borderId="0" xfId="0" applyFont="1"/>
    <xf numFmtId="0" fontId="14" fillId="0" borderId="5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wrapText="1"/>
    </xf>
    <xf numFmtId="0" fontId="14" fillId="0" borderId="23" xfId="0" applyFont="1" applyBorder="1" applyAlignment="1">
      <alignment horizontal="center" wrapText="1"/>
    </xf>
    <xf numFmtId="0" fontId="14" fillId="0" borderId="39" xfId="0" applyFont="1" applyBorder="1" applyAlignment="1">
      <alignment horizontal="center" wrapText="1"/>
    </xf>
    <xf numFmtId="0" fontId="14" fillId="0" borderId="40" xfId="0" applyFont="1" applyBorder="1" applyAlignment="1">
      <alignment horizontal="center"/>
    </xf>
    <xf numFmtId="0" fontId="14" fillId="0" borderId="4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39" xfId="0" applyFont="1" applyBorder="1" applyAlignment="1">
      <alignment horizontal="center"/>
    </xf>
    <xf numFmtId="0" fontId="14" fillId="0" borderId="42" xfId="0" applyFont="1" applyBorder="1" applyAlignment="1">
      <alignment horizontal="center"/>
    </xf>
    <xf numFmtId="0" fontId="14" fillId="2" borderId="1" xfId="0" applyFont="1" applyFill="1" applyBorder="1" applyAlignment="1">
      <alignment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vertical="center"/>
    </xf>
    <xf numFmtId="0" fontId="14" fillId="2" borderId="5" xfId="0" applyFont="1" applyFill="1" applyBorder="1" applyAlignment="1">
      <alignment horizontal="center" vertical="center" textRotation="90"/>
    </xf>
    <xf numFmtId="0" fontId="7" fillId="2" borderId="12" xfId="0" applyFont="1" applyFill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1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7" fillId="0" borderId="25" xfId="0" applyFont="1" applyBorder="1"/>
    <xf numFmtId="3" fontId="7" fillId="0" borderId="25" xfId="0" applyNumberFormat="1" applyFont="1" applyBorder="1"/>
    <xf numFmtId="4" fontId="7" fillId="0" borderId="31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vertical="center"/>
    </xf>
    <xf numFmtId="4" fontId="7" fillId="0" borderId="13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7" fillId="0" borderId="2" xfId="0" applyFont="1" applyBorder="1"/>
    <xf numFmtId="0" fontId="7" fillId="0" borderId="23" xfId="0" applyFont="1" applyBorder="1"/>
    <xf numFmtId="0" fontId="14" fillId="2" borderId="12" xfId="0" applyFont="1" applyFill="1" applyBorder="1" applyAlignment="1">
      <alignment vertical="center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3" fontId="7" fillId="3" borderId="31" xfId="0" applyNumberFormat="1" applyFont="1" applyFill="1" applyBorder="1" applyAlignment="1">
      <alignment horizontal="center" vertical="center"/>
    </xf>
    <xf numFmtId="3" fontId="7" fillId="3" borderId="20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0" fontId="14" fillId="3" borderId="38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4" fontId="6" fillId="3" borderId="38" xfId="0" applyNumberFormat="1" applyFont="1" applyFill="1" applyBorder="1" applyAlignment="1">
      <alignment horizontal="center"/>
    </xf>
    <xf numFmtId="3" fontId="6" fillId="3" borderId="25" xfId="0" applyNumberFormat="1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0" fontId="6" fillId="0" borderId="22" xfId="0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horizontal="center" vertical="center"/>
    </xf>
    <xf numFmtId="0" fontId="14" fillId="2" borderId="22" xfId="0" applyFont="1" applyFill="1" applyBorder="1" applyAlignment="1">
      <alignment vertical="center"/>
    </xf>
    <xf numFmtId="0" fontId="17" fillId="2" borderId="23" xfId="0" applyFont="1" applyFill="1" applyBorder="1" applyAlignment="1">
      <alignment horizontal="center" vertical="center" wrapText="1"/>
    </xf>
    <xf numFmtId="0" fontId="14" fillId="2" borderId="39" xfId="0" applyFont="1" applyFill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/>
    </xf>
    <xf numFmtId="4" fontId="7" fillId="0" borderId="0" xfId="0" applyNumberFormat="1" applyFont="1"/>
    <xf numFmtId="3" fontId="7" fillId="0" borderId="20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3" fontId="7" fillId="0" borderId="23" xfId="0" applyNumberFormat="1" applyFont="1" applyBorder="1" applyAlignment="1">
      <alignment horizontal="center" vertical="center"/>
    </xf>
    <xf numFmtId="3" fontId="7" fillId="0" borderId="31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6" fillId="4" borderId="31" xfId="0" applyFont="1" applyFill="1" applyBorder="1" applyAlignment="1" applyProtection="1">
      <alignment horizontal="center" vertical="center"/>
      <protection locked="0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0" fontId="6" fillId="4" borderId="23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4" borderId="13" xfId="0" applyFont="1" applyFill="1" applyBorder="1" applyAlignment="1" applyProtection="1">
      <alignment horizontal="center" vertical="center"/>
      <protection locked="0"/>
    </xf>
    <xf numFmtId="0" fontId="15" fillId="5" borderId="5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4" borderId="5" xfId="0" applyFont="1" applyFill="1" applyBorder="1" applyAlignment="1" applyProtection="1">
      <alignment horizontal="center" vertical="center"/>
      <protection locked="0"/>
    </xf>
    <xf numFmtId="3" fontId="7" fillId="3" borderId="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" fontId="6" fillId="3" borderId="39" xfId="0" applyNumberFormat="1" applyFont="1" applyFill="1" applyBorder="1" applyAlignment="1">
      <alignment horizontal="center"/>
    </xf>
    <xf numFmtId="4" fontId="6" fillId="3" borderId="27" xfId="0" applyNumberFormat="1" applyFont="1" applyFill="1" applyBorder="1" applyAlignment="1">
      <alignment horizontal="center"/>
    </xf>
    <xf numFmtId="3" fontId="7" fillId="0" borderId="20" xfId="0" applyNumberFormat="1" applyFont="1" applyBorder="1" applyAlignment="1">
      <alignment horizontal="center" vertical="center"/>
    </xf>
    <xf numFmtId="3" fontId="7" fillId="0" borderId="25" xfId="0" applyNumberFormat="1" applyFont="1" applyBorder="1" applyAlignment="1">
      <alignment horizontal="center" vertical="center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0" fontId="6" fillId="4" borderId="25" xfId="0" applyFont="1" applyFill="1" applyBorder="1" applyAlignment="1" applyProtection="1">
      <alignment horizontal="center" vertical="center"/>
      <protection locked="0"/>
    </xf>
    <xf numFmtId="3" fontId="7" fillId="3" borderId="20" xfId="0" applyNumberFormat="1" applyFont="1" applyFill="1" applyBorder="1" applyAlignment="1">
      <alignment horizontal="center" vertical="center"/>
    </xf>
    <xf numFmtId="3" fontId="7" fillId="3" borderId="25" xfId="0" applyNumberFormat="1" applyFont="1" applyFill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  <protection locked="0"/>
    </xf>
    <xf numFmtId="3" fontId="7" fillId="3" borderId="17" xfId="0" applyNumberFormat="1" applyFont="1" applyFill="1" applyBorder="1" applyAlignment="1">
      <alignment horizontal="center" vertical="center"/>
    </xf>
    <xf numFmtId="3" fontId="5" fillId="3" borderId="20" xfId="0" applyNumberFormat="1" applyFont="1" applyFill="1" applyBorder="1" applyAlignment="1">
      <alignment horizontal="center" vertical="center"/>
    </xf>
    <xf numFmtId="3" fontId="5" fillId="3" borderId="25" xfId="0" applyNumberFormat="1" applyFont="1" applyFill="1" applyBorder="1" applyAlignment="1">
      <alignment horizontal="center" vertical="center"/>
    </xf>
    <xf numFmtId="0" fontId="6" fillId="4" borderId="28" xfId="0" applyFont="1" applyFill="1" applyBorder="1" applyAlignment="1" applyProtection="1">
      <alignment horizontal="center" vertical="center"/>
      <protection locked="0"/>
    </xf>
    <xf numFmtId="0" fontId="6" fillId="4" borderId="29" xfId="0" applyFont="1" applyFill="1" applyBorder="1" applyAlignment="1" applyProtection="1">
      <alignment horizontal="center" vertical="center"/>
      <protection locked="0"/>
    </xf>
    <xf numFmtId="0" fontId="6" fillId="4" borderId="30" xfId="0" applyFont="1" applyFill="1" applyBorder="1" applyAlignment="1" applyProtection="1">
      <alignment horizontal="center" vertical="center"/>
      <protection locked="0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textRotation="90"/>
    </xf>
    <xf numFmtId="0" fontId="14" fillId="0" borderId="5" xfId="0" applyFont="1" applyBorder="1" applyAlignment="1">
      <alignment horizontal="center" vertical="center" textRotation="90"/>
    </xf>
    <xf numFmtId="0" fontId="14" fillId="0" borderId="2" xfId="0" applyFont="1" applyBorder="1" applyAlignment="1">
      <alignment horizontal="center"/>
    </xf>
    <xf numFmtId="3" fontId="14" fillId="0" borderId="2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3" fontId="7" fillId="0" borderId="19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3" fontId="7" fillId="0" borderId="23" xfId="0" applyNumberFormat="1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textRotation="90"/>
    </xf>
    <xf numFmtId="0" fontId="14" fillId="2" borderId="21" xfId="0" applyFont="1" applyFill="1" applyBorder="1" applyAlignment="1">
      <alignment horizontal="center" vertical="center" textRotation="90"/>
    </xf>
    <xf numFmtId="0" fontId="14" fillId="2" borderId="27" xfId="0" applyFont="1" applyFill="1" applyBorder="1" applyAlignment="1">
      <alignment horizontal="center" vertical="center" textRotation="90"/>
    </xf>
    <xf numFmtId="0" fontId="15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14" fillId="0" borderId="37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3" fontId="5" fillId="3" borderId="17" xfId="0" applyNumberFormat="1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25" xfId="0" applyNumberFormat="1" applyFont="1" applyBorder="1"/>
    <xf numFmtId="3" fontId="7" fillId="0" borderId="17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3" fontId="7" fillId="0" borderId="18" xfId="0" applyNumberFormat="1" applyFont="1" applyBorder="1" applyAlignment="1">
      <alignment horizontal="center" vertical="center"/>
    </xf>
    <xf numFmtId="3" fontId="7" fillId="0" borderId="28" xfId="0" applyNumberFormat="1" applyFont="1" applyBorder="1" applyAlignment="1">
      <alignment horizontal="center" vertical="center"/>
    </xf>
    <xf numFmtId="3" fontId="7" fillId="0" borderId="26" xfId="0" applyNumberFormat="1" applyFont="1" applyBorder="1" applyAlignment="1">
      <alignment horizontal="center" vertical="center"/>
    </xf>
    <xf numFmtId="3" fontId="7" fillId="0" borderId="30" xfId="0" applyNumberFormat="1" applyFont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/>
    </xf>
    <xf numFmtId="4" fontId="5" fillId="3" borderId="21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6" fillId="3" borderId="21" xfId="0" applyNumberFormat="1" applyFont="1" applyFill="1" applyBorder="1" applyAlignment="1">
      <alignment horizontal="center" vertical="center"/>
    </xf>
    <xf numFmtId="4" fontId="6" fillId="3" borderId="27" xfId="0" applyNumberFormat="1" applyFont="1" applyFill="1" applyBorder="1" applyAlignment="1">
      <alignment horizontal="center" vertical="center"/>
    </xf>
    <xf numFmtId="3" fontId="6" fillId="3" borderId="28" xfId="0" applyNumberFormat="1" applyFont="1" applyFill="1" applyBorder="1" applyAlignment="1">
      <alignment horizontal="center" vertical="center"/>
    </xf>
    <xf numFmtId="3" fontId="5" fillId="3" borderId="29" xfId="0" applyNumberFormat="1" applyFont="1" applyFill="1" applyBorder="1" applyAlignment="1">
      <alignment horizontal="center" vertical="center"/>
    </xf>
    <xf numFmtId="3" fontId="5" fillId="3" borderId="30" xfId="0" applyNumberFormat="1" applyFont="1" applyFill="1" applyBorder="1" applyAlignment="1">
      <alignment horizontal="center" vertical="center"/>
    </xf>
    <xf numFmtId="0" fontId="5" fillId="4" borderId="29" xfId="0" applyFont="1" applyFill="1" applyBorder="1" applyAlignment="1" applyProtection="1">
      <alignment horizontal="center" vertical="center"/>
      <protection locked="0"/>
    </xf>
    <xf numFmtId="0" fontId="5" fillId="4" borderId="30" xfId="0" applyFont="1" applyFill="1" applyBorder="1" applyAlignment="1" applyProtection="1">
      <alignment horizontal="center" vertical="center"/>
      <protection locked="0"/>
    </xf>
    <xf numFmtId="3" fontId="6" fillId="3" borderId="17" xfId="0" applyNumberFormat="1" applyFont="1" applyFill="1" applyBorder="1" applyAlignment="1">
      <alignment horizontal="center" vertical="center"/>
    </xf>
    <xf numFmtId="3" fontId="6" fillId="3" borderId="20" xfId="0" applyNumberFormat="1" applyFont="1" applyFill="1" applyBorder="1" applyAlignment="1">
      <alignment horizontal="center" vertical="center"/>
    </xf>
    <xf numFmtId="3" fontId="6" fillId="3" borderId="25" xfId="0" applyNumberFormat="1" applyFont="1" applyFill="1" applyBorder="1" applyAlignment="1">
      <alignment horizontal="center" vertical="center"/>
    </xf>
    <xf numFmtId="4" fontId="7" fillId="3" borderId="3" xfId="0" applyNumberFormat="1" applyFont="1" applyFill="1" applyBorder="1" applyAlignment="1">
      <alignment horizontal="center" vertical="center"/>
    </xf>
    <xf numFmtId="4" fontId="5" fillId="3" borderId="27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14" fillId="2" borderId="41" xfId="0" applyFont="1" applyFill="1" applyBorder="1" applyAlignment="1">
      <alignment horizontal="center" wrapText="1"/>
    </xf>
    <xf numFmtId="0" fontId="14" fillId="2" borderId="43" xfId="0" applyFont="1" applyFill="1" applyBorder="1" applyAlignment="1">
      <alignment horizontal="center" wrapText="1"/>
    </xf>
    <xf numFmtId="0" fontId="14" fillId="2" borderId="40" xfId="0" applyFont="1" applyFill="1" applyBorder="1" applyAlignment="1">
      <alignment horizontal="center" wrapText="1"/>
    </xf>
    <xf numFmtId="3" fontId="7" fillId="0" borderId="16" xfId="0" applyNumberFormat="1" applyFont="1" applyBorder="1" applyAlignment="1">
      <alignment horizontal="center" vertical="center" wrapText="1"/>
    </xf>
    <xf numFmtId="3" fontId="7" fillId="0" borderId="18" xfId="0" applyNumberFormat="1" applyFont="1" applyBorder="1" applyAlignment="1">
      <alignment horizontal="center" vertical="center" wrapText="1"/>
    </xf>
    <xf numFmtId="3" fontId="7" fillId="0" borderId="28" xfId="0" applyNumberFormat="1" applyFont="1" applyBorder="1" applyAlignment="1">
      <alignment horizontal="center" vertical="center" wrapText="1"/>
    </xf>
    <xf numFmtId="3" fontId="7" fillId="0" borderId="19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3" fontId="7" fillId="0" borderId="29" xfId="0" applyNumberFormat="1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 wrapText="1"/>
    </xf>
    <xf numFmtId="3" fontId="7" fillId="0" borderId="26" xfId="0" applyNumberFormat="1" applyFont="1" applyBorder="1" applyAlignment="1">
      <alignment horizontal="center" vertical="center" wrapText="1"/>
    </xf>
    <xf numFmtId="3" fontId="7" fillId="0" borderId="30" xfId="0" applyNumberFormat="1" applyFont="1" applyBorder="1" applyAlignment="1">
      <alignment horizontal="center" vertical="center" wrapText="1"/>
    </xf>
    <xf numFmtId="4" fontId="7" fillId="3" borderId="21" xfId="0" applyNumberFormat="1" applyFont="1" applyFill="1" applyBorder="1" applyAlignment="1">
      <alignment horizontal="center" vertical="center"/>
    </xf>
    <xf numFmtId="4" fontId="7" fillId="3" borderId="27" xfId="0" applyNumberFormat="1" applyFont="1" applyFill="1" applyBorder="1" applyAlignment="1">
      <alignment horizontal="center" vertical="center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4" borderId="20" xfId="0" applyFont="1" applyFill="1" applyBorder="1" applyAlignment="1" applyProtection="1">
      <alignment horizontal="center" vertical="center"/>
      <protection locked="0"/>
    </xf>
    <xf numFmtId="0" fontId="5" fillId="4" borderId="25" xfId="0" applyFont="1" applyFill="1" applyBorder="1" applyAlignment="1" applyProtection="1">
      <alignment horizontal="center" vertical="center"/>
      <protection locked="0"/>
    </xf>
    <xf numFmtId="0" fontId="5" fillId="3" borderId="17" xfId="0" applyFont="1" applyFill="1" applyBorder="1" applyAlignment="1">
      <alignment horizontal="center" vertical="center"/>
    </xf>
    <xf numFmtId="3" fontId="6" fillId="3" borderId="29" xfId="0" applyNumberFormat="1" applyFont="1" applyFill="1" applyBorder="1" applyAlignment="1">
      <alignment horizontal="center" vertical="center"/>
    </xf>
    <xf numFmtId="3" fontId="6" fillId="3" borderId="30" xfId="0" applyNumberFormat="1" applyFont="1" applyFill="1" applyBorder="1" applyAlignment="1">
      <alignment horizontal="center" vertical="center"/>
    </xf>
    <xf numFmtId="3" fontId="14" fillId="0" borderId="36" xfId="0" applyNumberFormat="1" applyFont="1" applyBorder="1" applyAlignment="1">
      <alignment horizontal="center"/>
    </xf>
    <xf numFmtId="3" fontId="14" fillId="0" borderId="37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6"/>
  <sheetViews>
    <sheetView tabSelected="1" workbookViewId="0">
      <selection activeCell="P16" sqref="P16"/>
    </sheetView>
  </sheetViews>
  <sheetFormatPr defaultColWidth="9" defaultRowHeight="11.25" x14ac:dyDescent="0.15"/>
  <cols>
    <col min="1" max="1" width="22.875" style="3" customWidth="1"/>
    <col min="2" max="2" width="8.375" style="3" customWidth="1"/>
    <col min="3" max="3" width="10.625" style="3" customWidth="1"/>
    <col min="4" max="4" width="10" style="3" customWidth="1"/>
    <col min="5" max="5" width="7.75" style="3" customWidth="1"/>
    <col min="6" max="6" width="10.25" style="3" customWidth="1"/>
    <col min="7" max="7" width="7" style="3" customWidth="1"/>
    <col min="8" max="8" width="10.25" style="3" customWidth="1"/>
    <col min="9" max="9" width="7.5" style="3" customWidth="1"/>
    <col min="10" max="10" width="10.625" style="3" customWidth="1"/>
    <col min="11" max="11" width="7.375" style="3" customWidth="1"/>
    <col min="12" max="12" width="10.25" style="3" customWidth="1"/>
    <col min="13" max="13" width="23.375" style="3" customWidth="1"/>
    <col min="14" max="16384" width="9" style="3"/>
  </cols>
  <sheetData>
    <row r="1" spans="1:13" x14ac:dyDescent="0.15">
      <c r="A1" s="3" t="s">
        <v>80</v>
      </c>
    </row>
    <row r="2" spans="1:13" x14ac:dyDescent="0.15">
      <c r="A2" s="3" t="s">
        <v>97</v>
      </c>
    </row>
    <row r="3" spans="1:13" ht="4.5" customHeight="1" x14ac:dyDescent="0.15">
      <c r="A3" s="155" t="s">
        <v>81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8"/>
    </row>
    <row r="4" spans="1:13" ht="6" customHeight="1" x14ac:dyDescent="0.15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9"/>
    </row>
    <row r="5" spans="1:13" ht="7.5" customHeight="1" x14ac:dyDescent="0.15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9"/>
    </row>
    <row r="6" spans="1:13" ht="1.5" customHeight="1" x14ac:dyDescent="0.15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9"/>
    </row>
    <row r="7" spans="1:13" ht="12" customHeight="1" thickBot="1" x14ac:dyDescent="0.2">
      <c r="A7" s="167" t="s">
        <v>90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</row>
    <row r="8" spans="1:13" s="30" customFormat="1" ht="14.25" customHeight="1" x14ac:dyDescent="0.2">
      <c r="A8" s="156" t="s">
        <v>0</v>
      </c>
      <c r="B8" s="158" t="s">
        <v>1</v>
      </c>
      <c r="C8" s="160" t="s">
        <v>83</v>
      </c>
      <c r="D8" s="160"/>
      <c r="E8" s="160"/>
      <c r="F8" s="160"/>
      <c r="G8" s="160" t="s">
        <v>2</v>
      </c>
      <c r="H8" s="160"/>
      <c r="I8" s="160"/>
      <c r="J8" s="161" t="s">
        <v>3</v>
      </c>
      <c r="K8" s="161"/>
      <c r="L8" s="161"/>
      <c r="M8" s="193" t="s">
        <v>4</v>
      </c>
    </row>
    <row r="9" spans="1:13" s="30" customFormat="1" ht="64.5" customHeight="1" x14ac:dyDescent="0.2">
      <c r="A9" s="157"/>
      <c r="B9" s="159"/>
      <c r="C9" s="124" t="s">
        <v>86</v>
      </c>
      <c r="D9" s="124" t="s">
        <v>87</v>
      </c>
      <c r="E9" s="33" t="s">
        <v>79</v>
      </c>
      <c r="F9" s="86" t="s">
        <v>82</v>
      </c>
      <c r="G9" s="33" t="s">
        <v>5</v>
      </c>
      <c r="H9" s="33" t="s">
        <v>6</v>
      </c>
      <c r="I9" s="33" t="s">
        <v>7</v>
      </c>
      <c r="J9" s="162"/>
      <c r="K9" s="162"/>
      <c r="L9" s="162"/>
      <c r="M9" s="194"/>
    </row>
    <row r="10" spans="1:13" s="30" customFormat="1" ht="11.25" customHeight="1" x14ac:dyDescent="0.2">
      <c r="A10" s="50"/>
      <c r="B10" s="51"/>
      <c r="C10" s="31"/>
      <c r="D10" s="31" t="s">
        <v>8</v>
      </c>
      <c r="E10" s="31" t="s">
        <v>9</v>
      </c>
      <c r="F10" s="87" t="s">
        <v>10</v>
      </c>
      <c r="G10" s="31" t="s">
        <v>9</v>
      </c>
      <c r="H10" s="31" t="s">
        <v>96</v>
      </c>
      <c r="I10" s="87" t="s">
        <v>10</v>
      </c>
      <c r="J10" s="211"/>
      <c r="K10" s="212"/>
      <c r="L10" s="213"/>
      <c r="M10" s="32" t="s">
        <v>10</v>
      </c>
    </row>
    <row r="11" spans="1:13" ht="13.5" customHeight="1" x14ac:dyDescent="0.15">
      <c r="A11" s="52">
        <v>1</v>
      </c>
      <c r="B11" s="48">
        <v>2</v>
      </c>
      <c r="C11" s="48">
        <v>3</v>
      </c>
      <c r="D11" s="48">
        <v>4</v>
      </c>
      <c r="E11" s="48">
        <v>5</v>
      </c>
      <c r="F11" s="88">
        <v>6</v>
      </c>
      <c r="G11" s="48">
        <v>7</v>
      </c>
      <c r="H11" s="48">
        <v>8</v>
      </c>
      <c r="I11" s="88">
        <v>9</v>
      </c>
      <c r="J11" s="214">
        <v>10</v>
      </c>
      <c r="K11" s="215"/>
      <c r="L11" s="216"/>
      <c r="M11" s="49">
        <v>11</v>
      </c>
    </row>
    <row r="12" spans="1:13" s="30" customFormat="1" ht="20.25" customHeight="1" thickBot="1" x14ac:dyDescent="0.25">
      <c r="A12" s="105" t="s">
        <v>11</v>
      </c>
      <c r="B12" s="85"/>
      <c r="C12" s="85"/>
      <c r="D12" s="85"/>
      <c r="E12" s="106"/>
      <c r="F12" s="91" t="s">
        <v>12</v>
      </c>
      <c r="G12" s="106"/>
      <c r="H12" s="85"/>
      <c r="I12" s="91" t="s">
        <v>13</v>
      </c>
      <c r="J12" s="217"/>
      <c r="K12" s="218"/>
      <c r="L12" s="219"/>
      <c r="M12" s="107" t="s">
        <v>14</v>
      </c>
    </row>
    <row r="13" spans="1:13" ht="15" customHeight="1" thickBot="1" x14ac:dyDescent="0.2">
      <c r="A13" s="103" t="s">
        <v>56</v>
      </c>
      <c r="B13" s="104" t="s">
        <v>15</v>
      </c>
      <c r="C13" s="114">
        <v>15</v>
      </c>
      <c r="D13" s="131">
        <f>C13+C15+C14</f>
        <v>485</v>
      </c>
      <c r="E13" s="133"/>
      <c r="F13" s="135">
        <f>E13*D13</f>
        <v>0</v>
      </c>
      <c r="G13" s="133"/>
      <c r="H13" s="163">
        <v>49</v>
      </c>
      <c r="I13" s="165">
        <f>G13*H13</f>
        <v>0</v>
      </c>
      <c r="J13" s="168" t="s">
        <v>16</v>
      </c>
      <c r="K13" s="184"/>
      <c r="L13" s="185"/>
      <c r="M13" s="229">
        <f>F13+I13</f>
        <v>0</v>
      </c>
    </row>
    <row r="14" spans="1:13" ht="15" customHeight="1" x14ac:dyDescent="0.15">
      <c r="A14" s="53" t="s">
        <v>103</v>
      </c>
      <c r="B14" s="108" t="s">
        <v>73</v>
      </c>
      <c r="C14" s="110">
        <v>250</v>
      </c>
      <c r="D14" s="131"/>
      <c r="E14" s="133"/>
      <c r="F14" s="135"/>
      <c r="G14" s="133"/>
      <c r="H14" s="163"/>
      <c r="I14" s="165"/>
      <c r="J14" s="168"/>
      <c r="K14" s="184"/>
      <c r="L14" s="185"/>
      <c r="M14" s="229"/>
    </row>
    <row r="15" spans="1:13" ht="15" customHeight="1" thickBot="1" x14ac:dyDescent="0.2">
      <c r="A15" s="57" t="s">
        <v>57</v>
      </c>
      <c r="B15" s="58">
        <v>10.8</v>
      </c>
      <c r="C15" s="113">
        <v>220</v>
      </c>
      <c r="D15" s="132"/>
      <c r="E15" s="134"/>
      <c r="F15" s="136"/>
      <c r="G15" s="134"/>
      <c r="H15" s="164"/>
      <c r="I15" s="166"/>
      <c r="J15" s="169"/>
      <c r="K15" s="191"/>
      <c r="L15" s="192"/>
      <c r="M15" s="230"/>
    </row>
    <row r="16" spans="1:13" ht="15" customHeight="1" x14ac:dyDescent="0.15">
      <c r="A16" s="59" t="s">
        <v>17</v>
      </c>
      <c r="B16" s="60">
        <v>1.8</v>
      </c>
      <c r="C16" s="111">
        <v>1</v>
      </c>
      <c r="D16" s="137">
        <f>C16+C17+C18+C19+C20</f>
        <v>266</v>
      </c>
      <c r="E16" s="140"/>
      <c r="F16" s="141">
        <f>E16*D16</f>
        <v>0</v>
      </c>
      <c r="G16" s="144"/>
      <c r="H16" s="147">
        <v>27</v>
      </c>
      <c r="I16" s="150">
        <f>G16*H16</f>
        <v>0</v>
      </c>
      <c r="J16" s="170" t="s">
        <v>18</v>
      </c>
      <c r="K16" s="170"/>
      <c r="L16" s="170"/>
      <c r="M16" s="209">
        <f>F16+I16</f>
        <v>0</v>
      </c>
    </row>
    <row r="17" spans="1:16" ht="15" customHeight="1" x14ac:dyDescent="0.15">
      <c r="A17" s="55" t="s">
        <v>19</v>
      </c>
      <c r="B17" s="56">
        <v>4</v>
      </c>
      <c r="C17" s="112">
        <v>25</v>
      </c>
      <c r="D17" s="168"/>
      <c r="E17" s="133"/>
      <c r="F17" s="142"/>
      <c r="G17" s="145"/>
      <c r="H17" s="148"/>
      <c r="I17" s="151"/>
      <c r="J17" s="171"/>
      <c r="K17" s="171"/>
      <c r="L17" s="171"/>
      <c r="M17" s="197"/>
    </row>
    <row r="18" spans="1:16" ht="15" customHeight="1" x14ac:dyDescent="0.15">
      <c r="A18" s="55" t="s">
        <v>20</v>
      </c>
      <c r="B18" s="56">
        <v>7</v>
      </c>
      <c r="C18" s="112">
        <v>25</v>
      </c>
      <c r="D18" s="168"/>
      <c r="E18" s="133"/>
      <c r="F18" s="142"/>
      <c r="G18" s="145"/>
      <c r="H18" s="148"/>
      <c r="I18" s="151"/>
      <c r="J18" s="171"/>
      <c r="K18" s="171"/>
      <c r="L18" s="171"/>
      <c r="M18" s="197"/>
    </row>
    <row r="19" spans="1:16" ht="15" customHeight="1" x14ac:dyDescent="0.2">
      <c r="A19" s="55" t="s">
        <v>21</v>
      </c>
      <c r="B19" s="56">
        <v>8</v>
      </c>
      <c r="C19" s="112">
        <v>200</v>
      </c>
      <c r="D19" s="168"/>
      <c r="E19" s="133"/>
      <c r="F19" s="142"/>
      <c r="G19" s="145"/>
      <c r="H19" s="148"/>
      <c r="I19" s="151"/>
      <c r="J19" s="171"/>
      <c r="K19" s="171"/>
      <c r="L19" s="171"/>
      <c r="M19" s="197"/>
      <c r="N19" s="2"/>
      <c r="O19" s="2"/>
      <c r="P19" s="2"/>
    </row>
    <row r="20" spans="1:16" ht="15" customHeight="1" thickBot="1" x14ac:dyDescent="0.25">
      <c r="A20" s="57" t="s">
        <v>22</v>
      </c>
      <c r="B20" s="58">
        <v>10</v>
      </c>
      <c r="C20" s="113">
        <v>15</v>
      </c>
      <c r="D20" s="169"/>
      <c r="E20" s="134"/>
      <c r="F20" s="143"/>
      <c r="G20" s="146"/>
      <c r="H20" s="149"/>
      <c r="I20" s="152"/>
      <c r="J20" s="172"/>
      <c r="K20" s="172"/>
      <c r="L20" s="172"/>
      <c r="M20" s="210"/>
      <c r="N20" s="2"/>
      <c r="O20" s="2"/>
      <c r="P20" s="2"/>
    </row>
    <row r="21" spans="1:16" ht="15" customHeight="1" x14ac:dyDescent="0.2">
      <c r="A21" s="59" t="s">
        <v>58</v>
      </c>
      <c r="B21" s="60">
        <v>6</v>
      </c>
      <c r="C21" s="111">
        <v>10</v>
      </c>
      <c r="D21" s="137">
        <f>C21+C22+C23+C24</f>
        <v>51</v>
      </c>
      <c r="E21" s="140"/>
      <c r="F21" s="141">
        <f>D21*E21</f>
        <v>0</v>
      </c>
      <c r="G21" s="144"/>
      <c r="H21" s="147">
        <v>6</v>
      </c>
      <c r="I21" s="150">
        <f>G21*H21</f>
        <v>0</v>
      </c>
      <c r="J21" s="220" t="s">
        <v>23</v>
      </c>
      <c r="K21" s="221"/>
      <c r="L21" s="222"/>
      <c r="M21" s="209">
        <f>F21+I21</f>
        <v>0</v>
      </c>
      <c r="N21" s="2"/>
      <c r="O21" s="2"/>
      <c r="P21" s="2"/>
    </row>
    <row r="22" spans="1:16" ht="15" customHeight="1" x14ac:dyDescent="0.2">
      <c r="A22" s="55" t="s">
        <v>59</v>
      </c>
      <c r="B22" s="56">
        <v>15</v>
      </c>
      <c r="C22" s="112">
        <v>20</v>
      </c>
      <c r="D22" s="138"/>
      <c r="E22" s="133"/>
      <c r="F22" s="142"/>
      <c r="G22" s="145"/>
      <c r="H22" s="148"/>
      <c r="I22" s="151"/>
      <c r="J22" s="223"/>
      <c r="K22" s="224"/>
      <c r="L22" s="225"/>
      <c r="M22" s="197"/>
      <c r="N22" s="2"/>
      <c r="O22" s="2"/>
      <c r="P22" s="2"/>
    </row>
    <row r="23" spans="1:16" ht="15" customHeight="1" x14ac:dyDescent="0.2">
      <c r="A23" s="55" t="s">
        <v>60</v>
      </c>
      <c r="B23" s="56">
        <v>20</v>
      </c>
      <c r="C23" s="112">
        <v>20</v>
      </c>
      <c r="D23" s="138"/>
      <c r="E23" s="133"/>
      <c r="F23" s="142"/>
      <c r="G23" s="145"/>
      <c r="H23" s="148"/>
      <c r="I23" s="151"/>
      <c r="J23" s="223"/>
      <c r="K23" s="224"/>
      <c r="L23" s="225"/>
      <c r="M23" s="197"/>
      <c r="N23" s="2"/>
      <c r="O23" s="2"/>
      <c r="P23" s="2"/>
    </row>
    <row r="24" spans="1:16" ht="15" customHeight="1" thickBot="1" x14ac:dyDescent="0.25">
      <c r="A24" s="57" t="s">
        <v>61</v>
      </c>
      <c r="B24" s="58">
        <v>30</v>
      </c>
      <c r="C24" s="113">
        <v>1</v>
      </c>
      <c r="D24" s="139"/>
      <c r="E24" s="134"/>
      <c r="F24" s="143"/>
      <c r="G24" s="146"/>
      <c r="H24" s="149"/>
      <c r="I24" s="152"/>
      <c r="J24" s="226"/>
      <c r="K24" s="227"/>
      <c r="L24" s="228"/>
      <c r="M24" s="210"/>
      <c r="N24" s="2"/>
      <c r="O24" s="2"/>
      <c r="P24" s="2"/>
    </row>
    <row r="25" spans="1:16" ht="15" customHeight="1" x14ac:dyDescent="0.2">
      <c r="A25" s="59" t="s">
        <v>62</v>
      </c>
      <c r="B25" s="60">
        <v>6</v>
      </c>
      <c r="C25" s="111">
        <v>2</v>
      </c>
      <c r="D25" s="137">
        <f>C25+C26+C27+C28</f>
        <v>17</v>
      </c>
      <c r="E25" s="140"/>
      <c r="F25" s="141">
        <f>D25*E25</f>
        <v>0</v>
      </c>
      <c r="G25" s="144"/>
      <c r="H25" s="147">
        <v>2</v>
      </c>
      <c r="I25" s="150">
        <f>G25*H25</f>
        <v>0</v>
      </c>
      <c r="J25" s="170" t="s">
        <v>24</v>
      </c>
      <c r="K25" s="170"/>
      <c r="L25" s="170"/>
      <c r="M25" s="209">
        <f>F25+I25</f>
        <v>0</v>
      </c>
      <c r="N25" s="2"/>
      <c r="O25" s="2"/>
      <c r="P25" s="2"/>
    </row>
    <row r="26" spans="1:16" ht="15" customHeight="1" x14ac:dyDescent="0.2">
      <c r="A26" s="55" t="s">
        <v>63</v>
      </c>
      <c r="B26" s="56">
        <v>15</v>
      </c>
      <c r="C26" s="112">
        <v>2</v>
      </c>
      <c r="D26" s="168"/>
      <c r="E26" s="133"/>
      <c r="F26" s="142"/>
      <c r="G26" s="145"/>
      <c r="H26" s="148"/>
      <c r="I26" s="151"/>
      <c r="J26" s="171"/>
      <c r="K26" s="171"/>
      <c r="L26" s="171"/>
      <c r="M26" s="197"/>
      <c r="N26" s="2"/>
      <c r="O26" s="2"/>
      <c r="P26" s="2"/>
    </row>
    <row r="27" spans="1:16" ht="15" customHeight="1" x14ac:dyDescent="0.2">
      <c r="A27" s="55" t="s">
        <v>64</v>
      </c>
      <c r="B27" s="56">
        <v>20</v>
      </c>
      <c r="C27" s="112">
        <v>12</v>
      </c>
      <c r="D27" s="168"/>
      <c r="E27" s="133"/>
      <c r="F27" s="142"/>
      <c r="G27" s="145"/>
      <c r="H27" s="148"/>
      <c r="I27" s="151"/>
      <c r="J27" s="171"/>
      <c r="K27" s="171"/>
      <c r="L27" s="171"/>
      <c r="M27" s="197"/>
      <c r="N27" s="2"/>
      <c r="O27" s="2"/>
      <c r="P27" s="2"/>
    </row>
    <row r="28" spans="1:16" ht="15" customHeight="1" thickBot="1" x14ac:dyDescent="0.25">
      <c r="A28" s="55" t="s">
        <v>65</v>
      </c>
      <c r="B28" s="56">
        <v>30</v>
      </c>
      <c r="C28" s="112">
        <v>1</v>
      </c>
      <c r="D28" s="168"/>
      <c r="E28" s="134"/>
      <c r="F28" s="142"/>
      <c r="G28" s="145"/>
      <c r="H28" s="148"/>
      <c r="I28" s="151"/>
      <c r="J28" s="171"/>
      <c r="K28" s="171"/>
      <c r="L28" s="171"/>
      <c r="M28" s="197"/>
      <c r="N28" s="2"/>
      <c r="O28" s="2"/>
      <c r="P28" s="2"/>
    </row>
    <row r="29" spans="1:16" ht="15" customHeight="1" x14ac:dyDescent="0.2">
      <c r="A29" s="59" t="s">
        <v>25</v>
      </c>
      <c r="B29" s="60">
        <v>11</v>
      </c>
      <c r="C29" s="111">
        <v>1</v>
      </c>
      <c r="D29" s="187">
        <f>C29+C30+C31+C32+C33+C34+C35</f>
        <v>82</v>
      </c>
      <c r="E29" s="140"/>
      <c r="F29" s="141">
        <f>D29*E29</f>
        <v>0</v>
      </c>
      <c r="G29" s="140"/>
      <c r="H29" s="188">
        <v>8</v>
      </c>
      <c r="I29" s="150">
        <f>G29*H29</f>
        <v>0</v>
      </c>
      <c r="J29" s="137" t="s">
        <v>26</v>
      </c>
      <c r="K29" s="189"/>
      <c r="L29" s="190"/>
      <c r="M29" s="209">
        <f>F29+I29</f>
        <v>0</v>
      </c>
      <c r="N29" s="2"/>
      <c r="O29" s="2"/>
      <c r="P29" s="2"/>
    </row>
    <row r="30" spans="1:16" ht="15" customHeight="1" x14ac:dyDescent="0.2">
      <c r="A30" s="55" t="s">
        <v>27</v>
      </c>
      <c r="B30" s="56">
        <v>33</v>
      </c>
      <c r="C30" s="112">
        <v>20</v>
      </c>
      <c r="D30" s="131"/>
      <c r="E30" s="133"/>
      <c r="F30" s="135"/>
      <c r="G30" s="133"/>
      <c r="H30" s="163"/>
      <c r="I30" s="165"/>
      <c r="J30" s="168"/>
      <c r="K30" s="184"/>
      <c r="L30" s="185"/>
      <c r="M30" s="229"/>
      <c r="N30" s="2"/>
      <c r="O30" s="2"/>
      <c r="P30" s="2"/>
    </row>
    <row r="31" spans="1:16" ht="15" customHeight="1" x14ac:dyDescent="0.2">
      <c r="A31" s="55" t="s">
        <v>28</v>
      </c>
      <c r="B31" s="56">
        <v>2</v>
      </c>
      <c r="C31" s="112">
        <v>30</v>
      </c>
      <c r="D31" s="131"/>
      <c r="E31" s="133"/>
      <c r="F31" s="135"/>
      <c r="G31" s="133"/>
      <c r="H31" s="163"/>
      <c r="I31" s="165"/>
      <c r="J31" s="168"/>
      <c r="K31" s="184"/>
      <c r="L31" s="185"/>
      <c r="M31" s="229"/>
      <c r="N31" s="2"/>
      <c r="O31" s="2"/>
      <c r="P31" s="2"/>
    </row>
    <row r="32" spans="1:16" ht="15" customHeight="1" x14ac:dyDescent="0.2">
      <c r="A32" s="55" t="s">
        <v>29</v>
      </c>
      <c r="B32" s="56">
        <v>10</v>
      </c>
      <c r="C32" s="112">
        <v>20</v>
      </c>
      <c r="D32" s="131"/>
      <c r="E32" s="133"/>
      <c r="F32" s="135"/>
      <c r="G32" s="133"/>
      <c r="H32" s="163"/>
      <c r="I32" s="165"/>
      <c r="J32" s="168"/>
      <c r="K32" s="184"/>
      <c r="L32" s="185"/>
      <c r="M32" s="229"/>
      <c r="N32" s="2"/>
      <c r="O32" s="2"/>
      <c r="P32" s="2"/>
    </row>
    <row r="33" spans="1:16" ht="15" customHeight="1" x14ac:dyDescent="0.2">
      <c r="A33" s="55" t="s">
        <v>30</v>
      </c>
      <c r="B33" s="56">
        <v>33</v>
      </c>
      <c r="C33" s="112">
        <v>5</v>
      </c>
      <c r="D33" s="131"/>
      <c r="E33" s="133"/>
      <c r="F33" s="135"/>
      <c r="G33" s="133"/>
      <c r="H33" s="163"/>
      <c r="I33" s="165"/>
      <c r="J33" s="168"/>
      <c r="K33" s="184"/>
      <c r="L33" s="185"/>
      <c r="M33" s="229"/>
      <c r="N33" s="2"/>
      <c r="O33" s="2"/>
      <c r="P33" s="2"/>
    </row>
    <row r="34" spans="1:16" ht="15" customHeight="1" x14ac:dyDescent="0.2">
      <c r="A34" s="55" t="s">
        <v>98</v>
      </c>
      <c r="B34" s="56">
        <v>10</v>
      </c>
      <c r="C34" s="112">
        <v>3</v>
      </c>
      <c r="D34" s="131"/>
      <c r="E34" s="133"/>
      <c r="F34" s="135"/>
      <c r="G34" s="133"/>
      <c r="H34" s="163"/>
      <c r="I34" s="165"/>
      <c r="J34" s="168"/>
      <c r="K34" s="184"/>
      <c r="L34" s="185"/>
      <c r="M34" s="229"/>
      <c r="N34" s="2"/>
      <c r="O34" s="2"/>
      <c r="P34" s="2"/>
    </row>
    <row r="35" spans="1:16" ht="15" customHeight="1" thickBot="1" x14ac:dyDescent="0.25">
      <c r="A35" s="57" t="s">
        <v>99</v>
      </c>
      <c r="B35" s="58">
        <v>11</v>
      </c>
      <c r="C35" s="113">
        <v>3</v>
      </c>
      <c r="D35" s="132"/>
      <c r="E35" s="134"/>
      <c r="F35" s="136"/>
      <c r="G35" s="134"/>
      <c r="H35" s="164"/>
      <c r="I35" s="166"/>
      <c r="J35" s="169"/>
      <c r="K35" s="191"/>
      <c r="L35" s="192"/>
      <c r="M35" s="230"/>
      <c r="N35" s="2"/>
      <c r="O35" s="2"/>
      <c r="P35" s="2"/>
    </row>
    <row r="36" spans="1:16" ht="15" customHeight="1" x14ac:dyDescent="0.2">
      <c r="A36" s="59" t="s">
        <v>66</v>
      </c>
      <c r="B36" s="60">
        <v>4.3</v>
      </c>
      <c r="C36" s="111">
        <v>1</v>
      </c>
      <c r="D36" s="187">
        <f>C36+C37</f>
        <v>2</v>
      </c>
      <c r="E36" s="140"/>
      <c r="F36" s="183">
        <f>D36*E36</f>
        <v>0</v>
      </c>
      <c r="G36" s="140"/>
      <c r="H36" s="188">
        <v>1</v>
      </c>
      <c r="I36" s="234">
        <f>G36*H36</f>
        <v>0</v>
      </c>
      <c r="J36" s="137" t="s">
        <v>31</v>
      </c>
      <c r="K36" s="189"/>
      <c r="L36" s="190"/>
      <c r="M36" s="196">
        <f>F36+I36</f>
        <v>0</v>
      </c>
      <c r="N36" s="2"/>
      <c r="O36" s="2"/>
      <c r="P36" s="2"/>
    </row>
    <row r="37" spans="1:16" ht="15" customHeight="1" thickBot="1" x14ac:dyDescent="0.25">
      <c r="A37" s="57" t="s">
        <v>67</v>
      </c>
      <c r="B37" s="58">
        <v>10.7</v>
      </c>
      <c r="C37" s="113">
        <v>1</v>
      </c>
      <c r="D37" s="132"/>
      <c r="E37" s="134"/>
      <c r="F37" s="143"/>
      <c r="G37" s="134"/>
      <c r="H37" s="164"/>
      <c r="I37" s="152"/>
      <c r="J37" s="169"/>
      <c r="K37" s="191"/>
      <c r="L37" s="192"/>
      <c r="M37" s="210"/>
      <c r="N37" s="2"/>
      <c r="O37" s="2"/>
      <c r="P37" s="2"/>
    </row>
    <row r="38" spans="1:16" ht="15" customHeight="1" x14ac:dyDescent="0.2">
      <c r="A38" s="61" t="s">
        <v>68</v>
      </c>
      <c r="B38" s="62">
        <v>4.9000000000000004</v>
      </c>
      <c r="C38" s="114">
        <v>5</v>
      </c>
      <c r="D38" s="131">
        <f>C38+C39</f>
        <v>8</v>
      </c>
      <c r="E38" s="133"/>
      <c r="F38" s="183">
        <f>D38*E38</f>
        <v>0</v>
      </c>
      <c r="G38" s="133"/>
      <c r="H38" s="163">
        <v>1</v>
      </c>
      <c r="I38" s="151">
        <f>G38*H38</f>
        <v>0</v>
      </c>
      <c r="J38" s="168" t="s">
        <v>32</v>
      </c>
      <c r="K38" s="184"/>
      <c r="L38" s="185"/>
      <c r="M38" s="197">
        <f>F38+I38</f>
        <v>0</v>
      </c>
      <c r="N38" s="2"/>
      <c r="O38" s="2"/>
      <c r="P38" s="2"/>
    </row>
    <row r="39" spans="1:16" ht="15" customHeight="1" thickBot="1" x14ac:dyDescent="0.25">
      <c r="A39" s="63" t="s">
        <v>69</v>
      </c>
      <c r="B39" s="58">
        <v>12.3</v>
      </c>
      <c r="C39" s="113">
        <v>3</v>
      </c>
      <c r="D39" s="132"/>
      <c r="E39" s="134"/>
      <c r="F39" s="143"/>
      <c r="G39" s="134"/>
      <c r="H39" s="164"/>
      <c r="I39" s="152"/>
      <c r="J39" s="169"/>
      <c r="K39" s="191"/>
      <c r="L39" s="192"/>
      <c r="M39" s="210"/>
      <c r="N39" s="2"/>
      <c r="O39" s="2"/>
      <c r="P39" s="2"/>
    </row>
    <row r="40" spans="1:16" ht="15" customHeight="1" x14ac:dyDescent="0.2">
      <c r="A40" s="61" t="s">
        <v>70</v>
      </c>
      <c r="B40" s="62">
        <v>4.5</v>
      </c>
      <c r="C40" s="114">
        <v>5</v>
      </c>
      <c r="D40" s="131">
        <f>C40+C41+C42</f>
        <v>7</v>
      </c>
      <c r="E40" s="133"/>
      <c r="F40" s="183">
        <f>D40*E40</f>
        <v>0</v>
      </c>
      <c r="G40" s="133"/>
      <c r="H40" s="163">
        <v>1</v>
      </c>
      <c r="I40" s="151">
        <f>G40*H40</f>
        <v>0</v>
      </c>
      <c r="J40" s="168" t="s">
        <v>33</v>
      </c>
      <c r="K40" s="184"/>
      <c r="L40" s="185"/>
      <c r="M40" s="196">
        <f>F40+I40</f>
        <v>0</v>
      </c>
      <c r="N40" s="2"/>
      <c r="O40" s="2"/>
      <c r="P40" s="2"/>
    </row>
    <row r="41" spans="1:16" ht="15" customHeight="1" x14ac:dyDescent="0.2">
      <c r="A41" s="64" t="s">
        <v>71</v>
      </c>
      <c r="B41" s="56">
        <v>4.9000000000000004</v>
      </c>
      <c r="C41" s="112">
        <v>1</v>
      </c>
      <c r="D41" s="131"/>
      <c r="E41" s="133"/>
      <c r="F41" s="142"/>
      <c r="G41" s="133"/>
      <c r="H41" s="163"/>
      <c r="I41" s="151"/>
      <c r="J41" s="168"/>
      <c r="K41" s="184"/>
      <c r="L41" s="185"/>
      <c r="M41" s="197"/>
      <c r="N41" s="2"/>
      <c r="O41" s="2"/>
      <c r="P41" s="2"/>
    </row>
    <row r="42" spans="1:16" ht="15" customHeight="1" x14ac:dyDescent="0.2">
      <c r="A42" s="64" t="s">
        <v>77</v>
      </c>
      <c r="B42" s="56">
        <v>12.3</v>
      </c>
      <c r="C42" s="112">
        <v>1</v>
      </c>
      <c r="D42" s="131"/>
      <c r="E42" s="133"/>
      <c r="F42" s="142"/>
      <c r="G42" s="133"/>
      <c r="H42" s="163"/>
      <c r="I42" s="151"/>
      <c r="J42" s="168"/>
      <c r="K42" s="184"/>
      <c r="L42" s="185"/>
      <c r="M42" s="197"/>
      <c r="N42" s="2"/>
      <c r="O42" s="2"/>
      <c r="P42" s="2"/>
    </row>
    <row r="43" spans="1:16" ht="15.75" customHeight="1" thickBot="1" x14ac:dyDescent="0.25">
      <c r="A43" s="65" t="s">
        <v>34</v>
      </c>
      <c r="B43" s="66"/>
      <c r="C43" s="67"/>
      <c r="D43" s="68"/>
      <c r="E43" s="67"/>
      <c r="F43" s="100">
        <f>F29+F25+F21+F16+F36+F38+F40+F13</f>
        <v>0</v>
      </c>
      <c r="G43" s="67"/>
      <c r="H43" s="10"/>
      <c r="I43" s="100">
        <f>I29+I25+I21+I16+I36+I38+I40+I13</f>
        <v>0</v>
      </c>
      <c r="J43" s="186"/>
      <c r="K43" s="186"/>
      <c r="L43" s="186"/>
      <c r="M43" s="130">
        <f>SUM(M13:M42)</f>
        <v>0</v>
      </c>
      <c r="N43" s="2"/>
      <c r="O43" s="2"/>
      <c r="P43" s="2"/>
    </row>
    <row r="44" spans="1:16" ht="14.25" x14ac:dyDescent="0.2">
      <c r="A44" s="11" t="s">
        <v>72</v>
      </c>
      <c r="B44" s="12"/>
      <c r="C44" s="8"/>
      <c r="D44" s="8"/>
      <c r="E44" s="8"/>
      <c r="F44" s="13"/>
      <c r="G44" s="13"/>
      <c r="H44" s="14"/>
      <c r="I44" s="8"/>
      <c r="J44" s="4"/>
      <c r="K44" s="4"/>
      <c r="L44" s="4"/>
      <c r="M44" s="15"/>
      <c r="N44" s="2"/>
      <c r="O44" s="2"/>
      <c r="P44" s="2"/>
    </row>
    <row r="45" spans="1:16" ht="12" x14ac:dyDescent="0.2">
      <c r="A45" s="101"/>
      <c r="B45" s="12"/>
      <c r="C45" s="8" t="s">
        <v>74</v>
      </c>
      <c r="D45" s="8"/>
      <c r="E45" s="8"/>
      <c r="F45" s="13"/>
      <c r="G45" s="13"/>
      <c r="H45" s="14"/>
      <c r="I45" s="8"/>
      <c r="J45" s="4"/>
      <c r="K45" s="4"/>
      <c r="L45" s="4"/>
      <c r="M45" s="15"/>
      <c r="N45" s="2"/>
      <c r="O45" s="2"/>
      <c r="P45" s="2"/>
    </row>
    <row r="46" spans="1:16" ht="12.75" customHeight="1" x14ac:dyDescent="0.2">
      <c r="A46" s="116"/>
      <c r="B46" s="12"/>
      <c r="C46" s="8" t="s">
        <v>75</v>
      </c>
      <c r="D46" s="8"/>
      <c r="E46" s="8"/>
      <c r="F46" s="13"/>
      <c r="G46" s="13"/>
      <c r="H46" s="14"/>
      <c r="I46" s="8"/>
      <c r="J46" s="4"/>
      <c r="K46" s="4"/>
      <c r="L46" s="4"/>
      <c r="M46" s="15"/>
      <c r="N46" s="2"/>
      <c r="O46" s="2"/>
      <c r="P46" s="2"/>
    </row>
    <row r="47" spans="1:16" ht="12" x14ac:dyDescent="0.2">
      <c r="A47" s="195" t="s">
        <v>88</v>
      </c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2"/>
      <c r="O47" s="2"/>
      <c r="P47" s="2"/>
    </row>
    <row r="48" spans="1:16" ht="12" x14ac:dyDescent="0.2">
      <c r="A48" s="195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2"/>
      <c r="O48" s="2"/>
      <c r="P48" s="2"/>
    </row>
    <row r="49" spans="1:16" ht="12" x14ac:dyDescent="0.2">
      <c r="A49" s="128"/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2"/>
      <c r="O49" s="2"/>
      <c r="P49" s="2"/>
    </row>
    <row r="50" spans="1:16" ht="12" x14ac:dyDescent="0.2">
      <c r="A50" s="16" t="s">
        <v>81</v>
      </c>
      <c r="B50" s="12"/>
      <c r="C50" s="8"/>
      <c r="D50" s="8"/>
      <c r="E50" s="8"/>
      <c r="F50" s="13"/>
      <c r="G50" s="13"/>
      <c r="H50" s="14"/>
      <c r="I50" s="8"/>
      <c r="J50" s="4"/>
      <c r="K50" s="4"/>
      <c r="L50" s="4"/>
      <c r="M50" s="15"/>
      <c r="N50" s="2"/>
      <c r="O50" s="2"/>
      <c r="P50" s="2"/>
    </row>
    <row r="51" spans="1:16" ht="16.5" customHeight="1" thickBot="1" x14ac:dyDescent="0.25">
      <c r="A51" s="167" t="s">
        <v>35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2"/>
      <c r="O51" s="2"/>
      <c r="P51" s="2"/>
    </row>
    <row r="52" spans="1:16" s="29" customFormat="1" ht="12" thickBot="1" x14ac:dyDescent="0.25">
      <c r="A52" s="47"/>
      <c r="B52" s="173" t="s">
        <v>1</v>
      </c>
      <c r="C52" s="176" t="s">
        <v>36</v>
      </c>
      <c r="D52" s="177"/>
      <c r="E52" s="177"/>
      <c r="F52" s="178"/>
      <c r="G52" s="179" t="s">
        <v>37</v>
      </c>
      <c r="H52" s="180"/>
      <c r="I52" s="181" t="s">
        <v>38</v>
      </c>
      <c r="J52" s="182"/>
      <c r="K52" s="237" t="s">
        <v>39</v>
      </c>
      <c r="L52" s="238"/>
      <c r="M52" s="193" t="s">
        <v>40</v>
      </c>
      <c r="N52" s="28"/>
      <c r="O52" s="28"/>
      <c r="P52" s="28"/>
    </row>
    <row r="53" spans="1:16" s="29" customFormat="1" ht="68.25" customHeight="1" x14ac:dyDescent="0.2">
      <c r="A53" s="156" t="s">
        <v>0</v>
      </c>
      <c r="B53" s="174"/>
      <c r="C53" s="123" t="s">
        <v>85</v>
      </c>
      <c r="D53" s="122" t="s">
        <v>92</v>
      </c>
      <c r="E53" s="34" t="s">
        <v>41</v>
      </c>
      <c r="F53" s="35" t="s">
        <v>42</v>
      </c>
      <c r="G53" s="36" t="s">
        <v>43</v>
      </c>
      <c r="H53" s="37" t="s">
        <v>44</v>
      </c>
      <c r="I53" s="38" t="s">
        <v>43</v>
      </c>
      <c r="J53" s="35" t="s">
        <v>45</v>
      </c>
      <c r="K53" s="36" t="s">
        <v>93</v>
      </c>
      <c r="L53" s="37" t="s">
        <v>46</v>
      </c>
      <c r="M53" s="194"/>
      <c r="N53" s="28"/>
      <c r="O53" s="28"/>
      <c r="P53" s="28"/>
    </row>
    <row r="54" spans="1:16" s="29" customFormat="1" ht="12" thickBot="1" x14ac:dyDescent="0.25">
      <c r="A54" s="157"/>
      <c r="B54" s="175"/>
      <c r="C54" s="39" t="s">
        <v>8</v>
      </c>
      <c r="D54" s="40" t="s">
        <v>89</v>
      </c>
      <c r="E54" s="40" t="s">
        <v>9</v>
      </c>
      <c r="F54" s="41" t="s">
        <v>10</v>
      </c>
      <c r="G54" s="42" t="s">
        <v>9</v>
      </c>
      <c r="H54" s="43" t="s">
        <v>10</v>
      </c>
      <c r="I54" s="44" t="s">
        <v>9</v>
      </c>
      <c r="J54" s="45" t="s">
        <v>10</v>
      </c>
      <c r="K54" s="42" t="s">
        <v>9</v>
      </c>
      <c r="L54" s="43" t="s">
        <v>10</v>
      </c>
      <c r="M54" s="46" t="s">
        <v>10</v>
      </c>
      <c r="N54" s="28"/>
      <c r="O54" s="28"/>
      <c r="P54" s="28"/>
    </row>
    <row r="55" spans="1:16" s="30" customFormat="1" ht="10.5" x14ac:dyDescent="0.2">
      <c r="A55" s="81">
        <v>1</v>
      </c>
      <c r="B55" s="82">
        <v>2</v>
      </c>
      <c r="C55" s="83">
        <v>3</v>
      </c>
      <c r="D55" s="83">
        <v>4</v>
      </c>
      <c r="E55" s="83">
        <v>5</v>
      </c>
      <c r="F55" s="90">
        <v>6</v>
      </c>
      <c r="G55" s="82">
        <v>7</v>
      </c>
      <c r="H55" s="90">
        <v>8</v>
      </c>
      <c r="I55" s="83">
        <v>9</v>
      </c>
      <c r="J55" s="90">
        <v>10</v>
      </c>
      <c r="K55" s="83">
        <v>11</v>
      </c>
      <c r="L55" s="90">
        <v>12</v>
      </c>
      <c r="M55" s="95">
        <v>13</v>
      </c>
      <c r="N55" s="1"/>
      <c r="O55" s="1"/>
      <c r="P55" s="1"/>
    </row>
    <row r="56" spans="1:16" s="30" customFormat="1" ht="24.75" customHeight="1" thickBot="1" x14ac:dyDescent="0.25">
      <c r="A56" s="79"/>
      <c r="B56" s="84"/>
      <c r="C56" s="85"/>
      <c r="D56" s="85"/>
      <c r="E56" s="85"/>
      <c r="F56" s="91" t="s">
        <v>91</v>
      </c>
      <c r="G56" s="84"/>
      <c r="H56" s="89" t="s">
        <v>47</v>
      </c>
      <c r="I56" s="80"/>
      <c r="J56" s="89" t="s">
        <v>48</v>
      </c>
      <c r="K56" s="80"/>
      <c r="L56" s="89" t="s">
        <v>49</v>
      </c>
      <c r="M56" s="96" t="s">
        <v>50</v>
      </c>
      <c r="N56" s="1"/>
      <c r="O56" s="1"/>
      <c r="P56" s="1"/>
    </row>
    <row r="57" spans="1:16" ht="15" customHeight="1" thickBot="1" x14ac:dyDescent="0.25">
      <c r="A57" s="53" t="s">
        <v>56</v>
      </c>
      <c r="B57" s="54" t="s">
        <v>15</v>
      </c>
      <c r="C57" s="114">
        <v>180</v>
      </c>
      <c r="D57" s="69">
        <f t="shared" ref="D57:D86" si="0">B57*C57</f>
        <v>774</v>
      </c>
      <c r="E57" s="117"/>
      <c r="F57" s="94">
        <f t="shared" ref="F57:F86" si="1">C57*E57</f>
        <v>0</v>
      </c>
      <c r="G57" s="140"/>
      <c r="H57" s="206">
        <f>(C57+C59+C58)*G57</f>
        <v>0</v>
      </c>
      <c r="I57" s="140"/>
      <c r="J57" s="206">
        <f>(C57+C59+C58)*I57</f>
        <v>0</v>
      </c>
      <c r="K57" s="140"/>
      <c r="L57" s="206">
        <f>(C57+C59+C58)*K57</f>
        <v>0</v>
      </c>
      <c r="M57" s="198">
        <f>F57+F59+H57+J57+L57+F58</f>
        <v>0</v>
      </c>
      <c r="N57" s="2"/>
      <c r="O57" s="2"/>
      <c r="P57" s="2"/>
    </row>
    <row r="58" spans="1:16" ht="15" customHeight="1" thickBot="1" x14ac:dyDescent="0.25">
      <c r="A58" s="53" t="s">
        <v>103</v>
      </c>
      <c r="B58" s="108" t="s">
        <v>73</v>
      </c>
      <c r="C58" s="110">
        <v>600</v>
      </c>
      <c r="D58" s="69">
        <f t="shared" si="0"/>
        <v>3900</v>
      </c>
      <c r="E58" s="118"/>
      <c r="F58" s="94">
        <f t="shared" si="1"/>
        <v>0</v>
      </c>
      <c r="G58" s="133"/>
      <c r="H58" s="207"/>
      <c r="I58" s="133"/>
      <c r="J58" s="207"/>
      <c r="K58" s="133"/>
      <c r="L58" s="207"/>
      <c r="M58" s="199"/>
      <c r="N58" s="2"/>
      <c r="O58" s="2"/>
      <c r="P58" s="2"/>
    </row>
    <row r="59" spans="1:16" ht="15" customHeight="1" thickBot="1" x14ac:dyDescent="0.25">
      <c r="A59" s="57" t="s">
        <v>57</v>
      </c>
      <c r="B59" s="58">
        <v>10.8</v>
      </c>
      <c r="C59" s="113">
        <v>1000</v>
      </c>
      <c r="D59" s="71">
        <f t="shared" si="0"/>
        <v>10800</v>
      </c>
      <c r="E59" s="119"/>
      <c r="F59" s="94">
        <f t="shared" si="1"/>
        <v>0</v>
      </c>
      <c r="G59" s="134"/>
      <c r="H59" s="208"/>
      <c r="I59" s="134"/>
      <c r="J59" s="208"/>
      <c r="K59" s="134"/>
      <c r="L59" s="208"/>
      <c r="M59" s="200"/>
      <c r="N59" s="2"/>
      <c r="O59" s="2"/>
      <c r="P59" s="2"/>
    </row>
    <row r="60" spans="1:16" ht="15" customHeight="1" x14ac:dyDescent="0.2">
      <c r="A60" s="59" t="s">
        <v>17</v>
      </c>
      <c r="B60" s="60">
        <v>1.8</v>
      </c>
      <c r="C60" s="114">
        <v>2</v>
      </c>
      <c r="D60" s="69">
        <f t="shared" si="0"/>
        <v>3.6</v>
      </c>
      <c r="E60" s="117"/>
      <c r="F60" s="94">
        <f t="shared" si="1"/>
        <v>0</v>
      </c>
      <c r="G60" s="140"/>
      <c r="H60" s="201">
        <f>(C60+C61+C62+C63+C64)*G60</f>
        <v>0</v>
      </c>
      <c r="I60" s="144"/>
      <c r="J60" s="206">
        <f>(C60+C61+C62+C63+C64)*I60</f>
        <v>0</v>
      </c>
      <c r="K60" s="144"/>
      <c r="L60" s="201">
        <f>(C60+C61+C62+C63+C64)*K60</f>
        <v>0</v>
      </c>
      <c r="M60" s="198">
        <f>L60+J60+H60+F60+F61+F62+F63+F64</f>
        <v>0</v>
      </c>
      <c r="N60" s="2"/>
      <c r="O60" s="2"/>
      <c r="P60" s="2"/>
    </row>
    <row r="61" spans="1:16" ht="15" customHeight="1" x14ac:dyDescent="0.2">
      <c r="A61" s="55" t="s">
        <v>19</v>
      </c>
      <c r="B61" s="56">
        <v>4</v>
      </c>
      <c r="C61" s="112">
        <v>95</v>
      </c>
      <c r="D61" s="70">
        <f t="shared" si="0"/>
        <v>380</v>
      </c>
      <c r="E61" s="117"/>
      <c r="F61" s="92">
        <f t="shared" si="1"/>
        <v>0</v>
      </c>
      <c r="G61" s="133"/>
      <c r="H61" s="202"/>
      <c r="I61" s="204"/>
      <c r="J61" s="142"/>
      <c r="K61" s="204"/>
      <c r="L61" s="235"/>
      <c r="M61" s="199"/>
      <c r="N61" s="2"/>
      <c r="O61" s="2"/>
      <c r="P61" s="2"/>
    </row>
    <row r="62" spans="1:16" ht="15" customHeight="1" x14ac:dyDescent="0.2">
      <c r="A62" s="55" t="s">
        <v>20</v>
      </c>
      <c r="B62" s="56">
        <v>7</v>
      </c>
      <c r="C62" s="112">
        <v>35</v>
      </c>
      <c r="D62" s="70">
        <f t="shared" si="0"/>
        <v>245</v>
      </c>
      <c r="E62" s="117"/>
      <c r="F62" s="92">
        <f t="shared" si="1"/>
        <v>0</v>
      </c>
      <c r="G62" s="133"/>
      <c r="H62" s="202"/>
      <c r="I62" s="204"/>
      <c r="J62" s="142"/>
      <c r="K62" s="204"/>
      <c r="L62" s="235"/>
      <c r="M62" s="199"/>
      <c r="N62" s="2"/>
      <c r="O62" s="2"/>
    </row>
    <row r="63" spans="1:16" ht="15" customHeight="1" x14ac:dyDescent="0.2">
      <c r="A63" s="55" t="s">
        <v>21</v>
      </c>
      <c r="B63" s="56">
        <v>8</v>
      </c>
      <c r="C63" s="112">
        <v>450</v>
      </c>
      <c r="D63" s="70">
        <f t="shared" si="0"/>
        <v>3600</v>
      </c>
      <c r="E63" s="117"/>
      <c r="F63" s="92">
        <f t="shared" si="1"/>
        <v>0</v>
      </c>
      <c r="G63" s="133"/>
      <c r="H63" s="202"/>
      <c r="I63" s="204"/>
      <c r="J63" s="142"/>
      <c r="K63" s="204"/>
      <c r="L63" s="235"/>
      <c r="M63" s="199"/>
      <c r="N63" s="2"/>
      <c r="O63" s="2"/>
    </row>
    <row r="64" spans="1:16" ht="15" customHeight="1" thickBot="1" x14ac:dyDescent="0.25">
      <c r="A64" s="57" t="s">
        <v>22</v>
      </c>
      <c r="B64" s="58">
        <v>10</v>
      </c>
      <c r="C64" s="113">
        <v>70</v>
      </c>
      <c r="D64" s="71">
        <f t="shared" si="0"/>
        <v>700</v>
      </c>
      <c r="E64" s="119"/>
      <c r="F64" s="93">
        <f t="shared" si="1"/>
        <v>0</v>
      </c>
      <c r="G64" s="134"/>
      <c r="H64" s="203"/>
      <c r="I64" s="205"/>
      <c r="J64" s="143"/>
      <c r="K64" s="205"/>
      <c r="L64" s="236"/>
      <c r="M64" s="200"/>
      <c r="N64" s="2"/>
      <c r="O64" s="2"/>
    </row>
    <row r="65" spans="1:15" ht="15" customHeight="1" x14ac:dyDescent="0.2">
      <c r="A65" s="59" t="s">
        <v>58</v>
      </c>
      <c r="B65" s="60">
        <v>6</v>
      </c>
      <c r="C65" s="114">
        <v>25</v>
      </c>
      <c r="D65" s="69">
        <f t="shared" si="0"/>
        <v>150</v>
      </c>
      <c r="E65" s="117"/>
      <c r="F65" s="94">
        <f t="shared" si="1"/>
        <v>0</v>
      </c>
      <c r="G65" s="140"/>
      <c r="H65" s="201">
        <f>(C65+C66+C67+C68)*G65</f>
        <v>0</v>
      </c>
      <c r="I65" s="144"/>
      <c r="J65" s="206">
        <f>(C65+C66+C67+C68)*I65</f>
        <v>0</v>
      </c>
      <c r="K65" s="144"/>
      <c r="L65" s="201">
        <f>(C65+C66+C67+C68)*K65</f>
        <v>0</v>
      </c>
      <c r="M65" s="198">
        <f>L65+J65+H65+F65+F66+F67+F68</f>
        <v>0</v>
      </c>
      <c r="N65" s="2"/>
      <c r="O65" s="2"/>
    </row>
    <row r="66" spans="1:15" ht="15" customHeight="1" x14ac:dyDescent="0.2">
      <c r="A66" s="55" t="s">
        <v>59</v>
      </c>
      <c r="B66" s="56">
        <v>15</v>
      </c>
      <c r="C66" s="112">
        <v>40</v>
      </c>
      <c r="D66" s="70">
        <f t="shared" si="0"/>
        <v>600</v>
      </c>
      <c r="E66" s="117"/>
      <c r="F66" s="92">
        <f t="shared" si="1"/>
        <v>0</v>
      </c>
      <c r="G66" s="133"/>
      <c r="H66" s="202"/>
      <c r="I66" s="204"/>
      <c r="J66" s="142"/>
      <c r="K66" s="204"/>
      <c r="L66" s="235"/>
      <c r="M66" s="199"/>
      <c r="N66" s="2"/>
      <c r="O66" s="2"/>
    </row>
    <row r="67" spans="1:15" ht="15" customHeight="1" x14ac:dyDescent="0.2">
      <c r="A67" s="55" t="s">
        <v>60</v>
      </c>
      <c r="B67" s="56">
        <v>20</v>
      </c>
      <c r="C67" s="112">
        <v>30</v>
      </c>
      <c r="D67" s="70">
        <f t="shared" si="0"/>
        <v>600</v>
      </c>
      <c r="E67" s="117"/>
      <c r="F67" s="92">
        <f t="shared" si="1"/>
        <v>0</v>
      </c>
      <c r="G67" s="133"/>
      <c r="H67" s="202"/>
      <c r="I67" s="204"/>
      <c r="J67" s="142"/>
      <c r="K67" s="204"/>
      <c r="L67" s="235"/>
      <c r="M67" s="199"/>
      <c r="N67" s="2"/>
      <c r="O67" s="2"/>
    </row>
    <row r="68" spans="1:15" ht="15" customHeight="1" thickBot="1" x14ac:dyDescent="0.25">
      <c r="A68" s="57" t="s">
        <v>61</v>
      </c>
      <c r="B68" s="58">
        <v>30</v>
      </c>
      <c r="C68" s="113">
        <v>1</v>
      </c>
      <c r="D68" s="71">
        <f t="shared" si="0"/>
        <v>30</v>
      </c>
      <c r="E68" s="119"/>
      <c r="F68" s="93">
        <f t="shared" si="1"/>
        <v>0</v>
      </c>
      <c r="G68" s="134"/>
      <c r="H68" s="203"/>
      <c r="I68" s="205"/>
      <c r="J68" s="143"/>
      <c r="K68" s="205"/>
      <c r="L68" s="236"/>
      <c r="M68" s="200"/>
      <c r="N68" s="2"/>
      <c r="O68" s="2"/>
    </row>
    <row r="69" spans="1:15" ht="15" customHeight="1" x14ac:dyDescent="0.2">
      <c r="A69" s="59" t="s">
        <v>62</v>
      </c>
      <c r="B69" s="60">
        <v>6</v>
      </c>
      <c r="C69" s="114">
        <v>5</v>
      </c>
      <c r="D69" s="69">
        <f t="shared" si="0"/>
        <v>30</v>
      </c>
      <c r="E69" s="117"/>
      <c r="F69" s="94">
        <f t="shared" si="1"/>
        <v>0</v>
      </c>
      <c r="G69" s="140"/>
      <c r="H69" s="201">
        <f>(C69+C70+C72+C71)*G69</f>
        <v>0</v>
      </c>
      <c r="I69" s="144"/>
      <c r="J69" s="206">
        <f>(C69+C70+C72+C71)*I69</f>
        <v>0</v>
      </c>
      <c r="K69" s="144"/>
      <c r="L69" s="201">
        <f>(C69+C70+C72+C71)*K69</f>
        <v>0</v>
      </c>
      <c r="M69" s="198">
        <f>L69+J69+H69+F69+F70+F72+F71</f>
        <v>0</v>
      </c>
      <c r="N69" s="2"/>
      <c r="O69" s="2"/>
    </row>
    <row r="70" spans="1:15" ht="15" customHeight="1" x14ac:dyDescent="0.2">
      <c r="A70" s="55" t="s">
        <v>63</v>
      </c>
      <c r="B70" s="56">
        <v>15</v>
      </c>
      <c r="C70" s="112">
        <v>1</v>
      </c>
      <c r="D70" s="70">
        <f t="shared" si="0"/>
        <v>15</v>
      </c>
      <c r="E70" s="117"/>
      <c r="F70" s="92">
        <f t="shared" si="1"/>
        <v>0</v>
      </c>
      <c r="G70" s="133"/>
      <c r="H70" s="202"/>
      <c r="I70" s="204"/>
      <c r="J70" s="142"/>
      <c r="K70" s="204"/>
      <c r="L70" s="235"/>
      <c r="M70" s="199"/>
      <c r="N70" s="2"/>
      <c r="O70" s="2"/>
    </row>
    <row r="71" spans="1:15" ht="15" customHeight="1" x14ac:dyDescent="0.2">
      <c r="A71" s="55" t="s">
        <v>64</v>
      </c>
      <c r="B71" s="56">
        <v>20</v>
      </c>
      <c r="C71" s="112">
        <v>9</v>
      </c>
      <c r="D71" s="70">
        <f t="shared" si="0"/>
        <v>180</v>
      </c>
      <c r="E71" s="117"/>
      <c r="F71" s="92">
        <f t="shared" si="1"/>
        <v>0</v>
      </c>
      <c r="G71" s="133"/>
      <c r="H71" s="202"/>
      <c r="I71" s="204"/>
      <c r="J71" s="142"/>
      <c r="K71" s="204"/>
      <c r="L71" s="235"/>
      <c r="M71" s="199"/>
      <c r="N71" s="2"/>
      <c r="O71" s="2"/>
    </row>
    <row r="72" spans="1:15" ht="15" customHeight="1" thickBot="1" x14ac:dyDescent="0.25">
      <c r="A72" s="55" t="s">
        <v>65</v>
      </c>
      <c r="B72" s="56">
        <v>30</v>
      </c>
      <c r="C72" s="112">
        <v>1</v>
      </c>
      <c r="D72" s="70">
        <f t="shared" si="0"/>
        <v>30</v>
      </c>
      <c r="E72" s="117"/>
      <c r="F72" s="92">
        <f t="shared" si="1"/>
        <v>0</v>
      </c>
      <c r="G72" s="134"/>
      <c r="H72" s="202"/>
      <c r="I72" s="204"/>
      <c r="J72" s="142"/>
      <c r="K72" s="204"/>
      <c r="L72" s="235"/>
      <c r="M72" s="199"/>
      <c r="N72" s="2"/>
      <c r="O72" s="2"/>
    </row>
    <row r="73" spans="1:15" ht="15" customHeight="1" x14ac:dyDescent="0.2">
      <c r="A73" s="59" t="s">
        <v>25</v>
      </c>
      <c r="B73" s="60">
        <v>11</v>
      </c>
      <c r="C73" s="111">
        <v>5</v>
      </c>
      <c r="D73" s="72">
        <f t="shared" si="0"/>
        <v>55</v>
      </c>
      <c r="E73" s="120"/>
      <c r="F73" s="94">
        <f t="shared" si="1"/>
        <v>0</v>
      </c>
      <c r="G73" s="140"/>
      <c r="H73" s="206">
        <f>(C73+C74+C75+C76+C77+C78+C79)*G73</f>
        <v>0</v>
      </c>
      <c r="I73" s="140"/>
      <c r="J73" s="206">
        <f>(C73+C74+C75+C76+C77+C78+C79)*I73</f>
        <v>0</v>
      </c>
      <c r="K73" s="140"/>
      <c r="L73" s="206">
        <f>(C73+C74+C75+C76+C77+C78+C79)*K73</f>
        <v>0</v>
      </c>
      <c r="M73" s="198">
        <f>L73+J73+H73+F73+F74+F75+F76+F77+F78+F79</f>
        <v>0</v>
      </c>
      <c r="N73" s="2"/>
      <c r="O73" s="2"/>
    </row>
    <row r="74" spans="1:15" ht="15" customHeight="1" x14ac:dyDescent="0.2">
      <c r="A74" s="55" t="s">
        <v>27</v>
      </c>
      <c r="B74" s="56">
        <v>33</v>
      </c>
      <c r="C74" s="112">
        <v>60</v>
      </c>
      <c r="D74" s="70">
        <f t="shared" si="0"/>
        <v>1980</v>
      </c>
      <c r="E74" s="117"/>
      <c r="F74" s="92">
        <f t="shared" si="1"/>
        <v>0</v>
      </c>
      <c r="G74" s="133"/>
      <c r="H74" s="207"/>
      <c r="I74" s="133"/>
      <c r="J74" s="207"/>
      <c r="K74" s="133"/>
      <c r="L74" s="207"/>
      <c r="M74" s="199"/>
      <c r="N74" s="2"/>
      <c r="O74" s="2"/>
    </row>
    <row r="75" spans="1:15" ht="15" customHeight="1" x14ac:dyDescent="0.2">
      <c r="A75" s="55" t="s">
        <v>28</v>
      </c>
      <c r="B75" s="56">
        <v>2</v>
      </c>
      <c r="C75" s="112">
        <v>100</v>
      </c>
      <c r="D75" s="70">
        <f t="shared" si="0"/>
        <v>200</v>
      </c>
      <c r="E75" s="117"/>
      <c r="F75" s="92">
        <f t="shared" si="1"/>
        <v>0</v>
      </c>
      <c r="G75" s="133"/>
      <c r="H75" s="207"/>
      <c r="I75" s="133"/>
      <c r="J75" s="207"/>
      <c r="K75" s="133"/>
      <c r="L75" s="207"/>
      <c r="M75" s="199"/>
      <c r="N75" s="2"/>
      <c r="O75" s="2"/>
    </row>
    <row r="76" spans="1:15" ht="15" customHeight="1" x14ac:dyDescent="0.2">
      <c r="A76" s="55" t="s">
        <v>29</v>
      </c>
      <c r="B76" s="56">
        <v>10</v>
      </c>
      <c r="C76" s="112">
        <v>130</v>
      </c>
      <c r="D76" s="70">
        <f t="shared" si="0"/>
        <v>1300</v>
      </c>
      <c r="E76" s="117"/>
      <c r="F76" s="92">
        <f t="shared" si="1"/>
        <v>0</v>
      </c>
      <c r="G76" s="133"/>
      <c r="H76" s="207"/>
      <c r="I76" s="133"/>
      <c r="J76" s="207"/>
      <c r="K76" s="133"/>
      <c r="L76" s="207"/>
      <c r="M76" s="199"/>
      <c r="N76" s="2"/>
      <c r="O76" s="2"/>
    </row>
    <row r="77" spans="1:15" ht="15" customHeight="1" x14ac:dyDescent="0.2">
      <c r="A77" s="55" t="s">
        <v>30</v>
      </c>
      <c r="B77" s="56">
        <v>33</v>
      </c>
      <c r="C77" s="112">
        <v>20</v>
      </c>
      <c r="D77" s="70">
        <f t="shared" si="0"/>
        <v>660</v>
      </c>
      <c r="E77" s="126"/>
      <c r="F77" s="127">
        <f t="shared" si="1"/>
        <v>0</v>
      </c>
      <c r="G77" s="133"/>
      <c r="H77" s="207"/>
      <c r="I77" s="133"/>
      <c r="J77" s="207"/>
      <c r="K77" s="133"/>
      <c r="L77" s="207"/>
      <c r="M77" s="199"/>
      <c r="N77" s="2"/>
      <c r="O77" s="2"/>
    </row>
    <row r="78" spans="1:15" ht="15" customHeight="1" x14ac:dyDescent="0.2">
      <c r="A78" s="55" t="s">
        <v>98</v>
      </c>
      <c r="B78" s="56">
        <v>10</v>
      </c>
      <c r="C78" s="112">
        <v>10</v>
      </c>
      <c r="D78" s="70">
        <f t="shared" si="0"/>
        <v>100</v>
      </c>
      <c r="E78" s="126"/>
      <c r="F78" s="127">
        <f t="shared" si="1"/>
        <v>0</v>
      </c>
      <c r="G78" s="133"/>
      <c r="H78" s="207"/>
      <c r="I78" s="133"/>
      <c r="J78" s="207"/>
      <c r="K78" s="133"/>
      <c r="L78" s="207"/>
      <c r="M78" s="199"/>
      <c r="N78" s="2"/>
      <c r="O78" s="2"/>
    </row>
    <row r="79" spans="1:15" ht="15" customHeight="1" thickBot="1" x14ac:dyDescent="0.25">
      <c r="A79" s="55" t="s">
        <v>99</v>
      </c>
      <c r="B79" s="58">
        <v>11</v>
      </c>
      <c r="C79" s="113">
        <v>10</v>
      </c>
      <c r="D79" s="70">
        <f t="shared" si="0"/>
        <v>110</v>
      </c>
      <c r="E79" s="119"/>
      <c r="F79" s="127">
        <f t="shared" si="1"/>
        <v>0</v>
      </c>
      <c r="G79" s="134"/>
      <c r="H79" s="208"/>
      <c r="I79" s="134"/>
      <c r="J79" s="208"/>
      <c r="K79" s="134"/>
      <c r="L79" s="208"/>
      <c r="M79" s="200"/>
      <c r="N79" s="2"/>
      <c r="O79" s="2"/>
    </row>
    <row r="80" spans="1:15" ht="15" customHeight="1" x14ac:dyDescent="0.2">
      <c r="A80" s="59" t="s">
        <v>66</v>
      </c>
      <c r="B80" s="60">
        <v>4.3</v>
      </c>
      <c r="C80" s="111">
        <v>1</v>
      </c>
      <c r="D80" s="72">
        <f t="shared" si="0"/>
        <v>4.3</v>
      </c>
      <c r="E80" s="120"/>
      <c r="F80" s="94">
        <f t="shared" si="1"/>
        <v>0</v>
      </c>
      <c r="G80" s="231"/>
      <c r="H80" s="206">
        <f>(C80+C81)*G80</f>
        <v>0</v>
      </c>
      <c r="I80" s="231"/>
      <c r="J80" s="206">
        <f>(C80+C81)*I80</f>
        <v>0</v>
      </c>
      <c r="K80" s="231"/>
      <c r="L80" s="206">
        <f>(C80+C81)*K80</f>
        <v>0</v>
      </c>
      <c r="M80" s="198">
        <f>L80+J80+H80+F80+F81</f>
        <v>0</v>
      </c>
      <c r="N80" s="2"/>
      <c r="O80" s="2"/>
    </row>
    <row r="81" spans="1:15" ht="15" customHeight="1" thickBot="1" x14ac:dyDescent="0.25">
      <c r="A81" s="57" t="s">
        <v>67</v>
      </c>
      <c r="B81" s="58">
        <v>10.7</v>
      </c>
      <c r="C81" s="113">
        <v>1</v>
      </c>
      <c r="D81" s="73">
        <f t="shared" si="0"/>
        <v>10.7</v>
      </c>
      <c r="E81" s="119"/>
      <c r="F81" s="93">
        <f t="shared" si="1"/>
        <v>0</v>
      </c>
      <c r="G81" s="233"/>
      <c r="H81" s="208"/>
      <c r="I81" s="233"/>
      <c r="J81" s="208"/>
      <c r="K81" s="233"/>
      <c r="L81" s="208"/>
      <c r="M81" s="200"/>
      <c r="N81" s="2"/>
      <c r="O81" s="2"/>
    </row>
    <row r="82" spans="1:15" ht="15" customHeight="1" x14ac:dyDescent="0.2">
      <c r="A82" s="59" t="s">
        <v>68</v>
      </c>
      <c r="B82" s="62">
        <v>4.9000000000000004</v>
      </c>
      <c r="C82" s="111">
        <v>15</v>
      </c>
      <c r="D82" s="72">
        <f t="shared" si="0"/>
        <v>73.5</v>
      </c>
      <c r="E82" s="120"/>
      <c r="F82" s="94">
        <f t="shared" si="1"/>
        <v>0</v>
      </c>
      <c r="G82" s="231"/>
      <c r="H82" s="206">
        <f>(C82+C83)*G82</f>
        <v>0</v>
      </c>
      <c r="I82" s="231"/>
      <c r="J82" s="206">
        <f>(C82+C83)*I82</f>
        <v>0</v>
      </c>
      <c r="K82" s="231"/>
      <c r="L82" s="206">
        <f>(C82+C83)*K82</f>
        <v>0</v>
      </c>
      <c r="M82" s="198">
        <f>L82+J82+H82+F82+F83</f>
        <v>0</v>
      </c>
      <c r="N82" s="2"/>
      <c r="O82" s="2"/>
    </row>
    <row r="83" spans="1:15" ht="15" customHeight="1" thickBot="1" x14ac:dyDescent="0.25">
      <c r="A83" s="57" t="s">
        <v>69</v>
      </c>
      <c r="B83" s="58">
        <v>12.3</v>
      </c>
      <c r="C83" s="113">
        <v>5</v>
      </c>
      <c r="D83" s="73">
        <f t="shared" si="0"/>
        <v>61.5</v>
      </c>
      <c r="E83" s="119"/>
      <c r="F83" s="93">
        <f t="shared" si="1"/>
        <v>0</v>
      </c>
      <c r="G83" s="233"/>
      <c r="H83" s="208"/>
      <c r="I83" s="233"/>
      <c r="J83" s="208"/>
      <c r="K83" s="233"/>
      <c r="L83" s="208"/>
      <c r="M83" s="200"/>
      <c r="N83" s="2"/>
      <c r="O83" s="2"/>
    </row>
    <row r="84" spans="1:15" ht="15" customHeight="1" thickBot="1" x14ac:dyDescent="0.25">
      <c r="A84" s="59" t="s">
        <v>70</v>
      </c>
      <c r="B84" s="62">
        <v>4.5</v>
      </c>
      <c r="C84" s="111">
        <v>10</v>
      </c>
      <c r="D84" s="72">
        <f t="shared" si="0"/>
        <v>45</v>
      </c>
      <c r="E84" s="120"/>
      <c r="F84" s="94">
        <f t="shared" si="1"/>
        <v>0</v>
      </c>
      <c r="G84" s="231"/>
      <c r="H84" s="206">
        <f>(C84+C85+C86)*G84</f>
        <v>0</v>
      </c>
      <c r="I84" s="231"/>
      <c r="J84" s="206">
        <f>(C84+C85+C86)*I84</f>
        <v>0</v>
      </c>
      <c r="K84" s="231"/>
      <c r="L84" s="206">
        <f>(C84+C85+C86)*K84</f>
        <v>0</v>
      </c>
      <c r="M84" s="198">
        <f>L84+J84+H84+F84+F85+F86</f>
        <v>0</v>
      </c>
      <c r="N84" s="2"/>
      <c r="O84" s="2"/>
    </row>
    <row r="85" spans="1:15" ht="15" customHeight="1" x14ac:dyDescent="0.2">
      <c r="A85" s="74" t="s">
        <v>71</v>
      </c>
      <c r="B85" s="19">
        <v>4.9000000000000004</v>
      </c>
      <c r="C85" s="115">
        <v>1</v>
      </c>
      <c r="D85" s="75">
        <f t="shared" ref="D85" si="2">B85*C85</f>
        <v>4.9000000000000004</v>
      </c>
      <c r="E85" s="118"/>
      <c r="F85" s="94">
        <f t="shared" si="1"/>
        <v>0</v>
      </c>
      <c r="G85" s="232"/>
      <c r="H85" s="207"/>
      <c r="I85" s="232"/>
      <c r="J85" s="207"/>
      <c r="K85" s="232"/>
      <c r="L85" s="207"/>
      <c r="M85" s="199"/>
      <c r="N85" s="2"/>
      <c r="O85" s="2"/>
    </row>
    <row r="86" spans="1:15" ht="15" customHeight="1" thickBot="1" x14ac:dyDescent="0.25">
      <c r="A86" s="74" t="s">
        <v>78</v>
      </c>
      <c r="B86" s="19">
        <v>12.3</v>
      </c>
      <c r="C86" s="115">
        <v>1</v>
      </c>
      <c r="D86" s="75">
        <f t="shared" si="0"/>
        <v>12.3</v>
      </c>
      <c r="E86" s="121"/>
      <c r="F86" s="93">
        <f t="shared" si="1"/>
        <v>0</v>
      </c>
      <c r="G86" s="233"/>
      <c r="H86" s="207"/>
      <c r="I86" s="232"/>
      <c r="J86" s="207"/>
      <c r="K86" s="232"/>
      <c r="L86" s="207"/>
      <c r="M86" s="199"/>
      <c r="N86" s="2"/>
      <c r="O86" s="2"/>
    </row>
    <row r="87" spans="1:15" ht="15" customHeight="1" x14ac:dyDescent="0.2">
      <c r="A87" s="76" t="s">
        <v>51</v>
      </c>
      <c r="B87" s="60"/>
      <c r="C87" s="5"/>
      <c r="D87" s="5"/>
      <c r="E87" s="77"/>
      <c r="F87" s="97">
        <f>SUM(F57:F86)</f>
        <v>0</v>
      </c>
      <c r="G87" s="17"/>
      <c r="H87" s="97">
        <f>SUM(H57:H86)</f>
        <v>0</v>
      </c>
      <c r="I87" s="17"/>
      <c r="J87" s="97">
        <f>SUM(J57:J86)</f>
        <v>0</v>
      </c>
      <c r="K87" s="98"/>
      <c r="L87" s="97">
        <f>SUM(L57:L86)</f>
        <v>0</v>
      </c>
      <c r="M87" s="99">
        <f>M60+M65+M69+M73+M80+M82+M84+M57</f>
        <v>0</v>
      </c>
      <c r="N87" s="2"/>
      <c r="O87" s="2"/>
    </row>
    <row r="88" spans="1:15" ht="9" customHeight="1" x14ac:dyDescent="0.2">
      <c r="A88" s="18"/>
      <c r="B88" s="19"/>
      <c r="C88" s="6"/>
      <c r="D88" s="6"/>
      <c r="E88" s="20"/>
      <c r="F88" s="21"/>
      <c r="G88" s="21"/>
      <c r="H88" s="20"/>
      <c r="I88" s="20"/>
      <c r="J88" s="20"/>
      <c r="K88" s="6"/>
      <c r="L88" s="20"/>
      <c r="M88" s="22"/>
      <c r="N88" s="2"/>
      <c r="O88" s="2"/>
    </row>
    <row r="89" spans="1:15" s="8" customFormat="1" ht="25.5" customHeight="1" thickBot="1" x14ac:dyDescent="0.25">
      <c r="A89" s="102" t="s">
        <v>76</v>
      </c>
      <c r="B89" s="5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129">
        <f>M87+M43</f>
        <v>0</v>
      </c>
      <c r="N89" s="2"/>
      <c r="O89" s="2"/>
    </row>
    <row r="90" spans="1:15" ht="14.25" x14ac:dyDescent="0.15">
      <c r="A90" s="11" t="s">
        <v>72</v>
      </c>
      <c r="B90" s="12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1:15" x14ac:dyDescent="0.15">
      <c r="A91" s="101"/>
      <c r="B91" s="12"/>
      <c r="C91" s="8" t="s">
        <v>52</v>
      </c>
      <c r="D91" s="8"/>
      <c r="E91" s="8"/>
      <c r="F91" s="13"/>
      <c r="G91" s="13"/>
      <c r="H91" s="14"/>
      <c r="I91" s="8"/>
      <c r="J91" s="4"/>
      <c r="K91" s="4"/>
      <c r="L91" s="4"/>
      <c r="M91" s="8"/>
    </row>
    <row r="92" spans="1:15" x14ac:dyDescent="0.15">
      <c r="A92" s="116"/>
      <c r="B92" s="12"/>
      <c r="C92" s="8" t="s">
        <v>75</v>
      </c>
      <c r="D92" s="8"/>
      <c r="E92" s="8"/>
      <c r="F92" s="13"/>
      <c r="G92" s="13"/>
      <c r="H92" s="14"/>
      <c r="I92" s="8"/>
      <c r="J92" s="4"/>
      <c r="K92" s="4"/>
      <c r="L92" s="4"/>
      <c r="M92" s="109"/>
    </row>
    <row r="93" spans="1:15" x14ac:dyDescent="0.15">
      <c r="A93" s="195" t="s">
        <v>88</v>
      </c>
      <c r="B93" s="195"/>
      <c r="C93" s="195"/>
      <c r="D93" s="195"/>
      <c r="E93" s="195"/>
      <c r="F93" s="195"/>
      <c r="G93" s="195"/>
      <c r="H93" s="195"/>
      <c r="I93" s="195"/>
      <c r="J93" s="195"/>
      <c r="K93" s="195"/>
      <c r="L93" s="195"/>
      <c r="M93" s="195"/>
    </row>
    <row r="94" spans="1:15" x14ac:dyDescent="0.15">
      <c r="A94" s="195"/>
      <c r="B94" s="195"/>
      <c r="C94" s="195"/>
      <c r="D94" s="195"/>
      <c r="E94" s="195"/>
      <c r="F94" s="195"/>
      <c r="G94" s="195"/>
      <c r="H94" s="195"/>
      <c r="I94" s="195"/>
      <c r="J94" s="195"/>
      <c r="K94" s="195"/>
      <c r="L94" s="195"/>
      <c r="M94" s="195"/>
    </row>
    <row r="95" spans="1:15" x14ac:dyDescent="0.15">
      <c r="A95" s="11"/>
      <c r="B95" s="12"/>
      <c r="C95" s="8"/>
      <c r="D95" s="8"/>
      <c r="E95" s="8"/>
      <c r="F95" s="13"/>
      <c r="G95" s="13"/>
      <c r="H95" s="14"/>
      <c r="I95" s="8"/>
      <c r="J95" s="4"/>
      <c r="K95" s="4"/>
      <c r="L95" s="4"/>
      <c r="M95" s="8"/>
    </row>
    <row r="96" spans="1:15" s="7" customFormat="1" ht="21.75" customHeight="1" x14ac:dyDescent="0.2">
      <c r="A96" s="16" t="s">
        <v>84</v>
      </c>
      <c r="B96" s="23"/>
      <c r="C96" s="24"/>
      <c r="D96" s="24"/>
      <c r="E96" s="24"/>
      <c r="F96" s="25"/>
      <c r="G96" s="25"/>
      <c r="H96" s="26"/>
      <c r="I96" s="24"/>
      <c r="J96" s="27"/>
      <c r="K96" s="27"/>
      <c r="L96" s="27"/>
      <c r="M96" s="24"/>
    </row>
    <row r="97" spans="1:13" x14ac:dyDescent="0.15">
      <c r="A97" s="11"/>
      <c r="B97" s="12"/>
      <c r="C97" s="8"/>
      <c r="D97" s="8"/>
      <c r="E97" s="8"/>
      <c r="F97" s="13"/>
      <c r="G97" s="13"/>
      <c r="H97" s="14"/>
      <c r="I97" s="8"/>
      <c r="J97" s="4"/>
      <c r="K97" s="4"/>
      <c r="L97" s="4"/>
      <c r="M97" s="8"/>
    </row>
    <row r="98" spans="1:13" ht="17.25" customHeight="1" x14ac:dyDescent="0.15">
      <c r="A98" s="24" t="s">
        <v>53</v>
      </c>
    </row>
    <row r="99" spans="1:13" x14ac:dyDescent="0.15">
      <c r="A99" s="3" t="s">
        <v>54</v>
      </c>
    </row>
    <row r="100" spans="1:13" x14ac:dyDescent="0.15">
      <c r="A100" s="3" t="s">
        <v>55</v>
      </c>
    </row>
    <row r="102" spans="1:13" ht="17.25" customHeight="1" x14ac:dyDescent="0.15">
      <c r="A102" s="24" t="s">
        <v>102</v>
      </c>
    </row>
    <row r="103" spans="1:13" ht="13.5" customHeight="1" x14ac:dyDescent="0.15">
      <c r="A103" s="125" t="s">
        <v>101</v>
      </c>
      <c r="B103" s="125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</row>
    <row r="104" spans="1:13" ht="13.5" customHeight="1" x14ac:dyDescent="0.15">
      <c r="A104" s="125" t="s">
        <v>100</v>
      </c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</row>
    <row r="105" spans="1:13" ht="13.5" customHeight="1" x14ac:dyDescent="0.15">
      <c r="A105" s="154" t="s">
        <v>94</v>
      </c>
      <c r="B105" s="154"/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</row>
    <row r="106" spans="1:13" ht="22.5" customHeight="1" x14ac:dyDescent="0.15">
      <c r="A106" s="153" t="s">
        <v>95</v>
      </c>
      <c r="B106" s="153"/>
      <c r="C106" s="153"/>
      <c r="D106" s="153"/>
      <c r="E106" s="153"/>
      <c r="F106" s="153"/>
      <c r="G106" s="153"/>
      <c r="H106" s="153"/>
      <c r="I106" s="153"/>
      <c r="J106" s="153"/>
      <c r="K106" s="153"/>
      <c r="L106" s="153"/>
      <c r="M106" s="153"/>
    </row>
  </sheetData>
  <sheetProtection sheet="1" objects="1" scenarios="1"/>
  <protectedRanges>
    <protectedRange algorithmName="SHA-512" hashValue="r0yPa0PyvIGHww+zKNDI6PlitMd5/F/mW+6XkCVeW07uu9GC7ez41+Q5yKi1jGIdVMw/wW8N6zE7urelc9SLYg==" saltValue="PcoEcAlVRi/DAJBcgG4KEQ==" spinCount="100000" sqref="F13:F43" name="Oblast1"/>
    <protectedRange algorithmName="SHA-512" hashValue="F2CGlhSA0gpZYX7F0n3QwIHq6GmwQcSSjhsB6xcbJam2ta2tt067yKEGAIcOdO3duDReVHJS9/Rg0njGbqlvvA==" saltValue="9tChBfgH4qMMN1DQmnJ7dw==" spinCount="100000" sqref="I13:I43" name="Oblast2"/>
    <protectedRange algorithmName="SHA-512" hashValue="1eCDODF+JgrpKKXGXprpGzinffRXu3X5dwBVjp/aTJ++9XVU9MmuSatKHKEHPBf22ku29Z4nVkeqlsD5mHP2eA==" saltValue="cLeKEKVMYTIIaQeMmYKyOg==" spinCount="100000" sqref="M13:M43" name="Oblast3"/>
    <protectedRange algorithmName="SHA-512" hashValue="XfkGYfeLiQqhxP1Nl2K+GXwA5X2oCmehd+UgX+FV8jsGN+Ml7g/bL9DQcvJyE/LpO0D3B0aMvfLbVA8pIu0NgA==" saltValue="O5lYDbswFp2Fco7aHHARSQ==" spinCount="100000" sqref="F57:F87" name="Oblast4"/>
    <protectedRange algorithmName="SHA-512" hashValue="J++oIix0lrrSR1lKZFDGR9vJ1tPMwUCDNHAO1J88/mTBUuEv5NUmMA+HtaUuYNbBGut1+no9saLrrh2GaPTKjw==" saltValue="3BJQWSiwRi/P9Skk4ZhV6g==" spinCount="100000" sqref="H57:H87" name="Oblast5"/>
    <protectedRange algorithmName="SHA-512" hashValue="hUDxSMJ4AYDdxeo3t5JFEPximhp7Fk8q3t46XMUM9v4ScaZtWGmgCTTF0ShLGWG4rIJUJVkggtV2ehZgKe+0Vw==" saltValue="k7sMpJTqi1vmlI8v2oNc4w==" spinCount="100000" sqref="J57:J89" name="Oblast6"/>
    <protectedRange algorithmName="SHA-512" hashValue="2WbkpcljY8mzbe6Ugf8eKAoPWNaTpt9pTp1uzWpQWcJhb854ZNWu1M1BoxZgETUPKXEGRPq7CCU5SvcmwbFttw==" saltValue="10B68rH65IjWJzvDVhNS7g==" spinCount="100000" sqref="L57:L87" name="Oblast7"/>
    <protectedRange algorithmName="SHA-512" hashValue="ZB+VoQrdt6r426FlQqgPRqOMCMprrUrFGVRDILiR+tvX3acuDBc4HDf40shItgb4dbPrD7Oakf0D6IHqnZ01LA==" saltValue="GaHX9Ky7EYrHhVMWJDICTw==" spinCount="100000" sqref="M57:M89" name="Oblast8"/>
  </protectedRanges>
  <mergeCells count="144">
    <mergeCell ref="M29:M35"/>
    <mergeCell ref="H73:H79"/>
    <mergeCell ref="J73:J79"/>
    <mergeCell ref="G73:G79"/>
    <mergeCell ref="I73:I79"/>
    <mergeCell ref="K73:K79"/>
    <mergeCell ref="L73:L79"/>
    <mergeCell ref="M73:M79"/>
    <mergeCell ref="G69:G72"/>
    <mergeCell ref="H69:H72"/>
    <mergeCell ref="I69:I72"/>
    <mergeCell ref="K57:K59"/>
    <mergeCell ref="L57:L59"/>
    <mergeCell ref="M57:M59"/>
    <mergeCell ref="J60:J64"/>
    <mergeCell ref="K60:K64"/>
    <mergeCell ref="L60:L64"/>
    <mergeCell ref="M65:M68"/>
    <mergeCell ref="I40:I42"/>
    <mergeCell ref="J69:J72"/>
    <mergeCell ref="K69:K72"/>
    <mergeCell ref="L69:L72"/>
    <mergeCell ref="M69:M72"/>
    <mergeCell ref="K52:L52"/>
    <mergeCell ref="L80:L81"/>
    <mergeCell ref="M80:M81"/>
    <mergeCell ref="G80:G81"/>
    <mergeCell ref="A93:M94"/>
    <mergeCell ref="J38:L39"/>
    <mergeCell ref="M38:M39"/>
    <mergeCell ref="D40:D42"/>
    <mergeCell ref="E40:E42"/>
    <mergeCell ref="D36:D37"/>
    <mergeCell ref="E36:E37"/>
    <mergeCell ref="F36:F37"/>
    <mergeCell ref="G36:G37"/>
    <mergeCell ref="H36:H37"/>
    <mergeCell ref="I36:I37"/>
    <mergeCell ref="J36:L37"/>
    <mergeCell ref="M36:M37"/>
    <mergeCell ref="H80:H81"/>
    <mergeCell ref="I80:I81"/>
    <mergeCell ref="J80:J81"/>
    <mergeCell ref="K80:K81"/>
    <mergeCell ref="L65:L68"/>
    <mergeCell ref="G60:G64"/>
    <mergeCell ref="H60:H64"/>
    <mergeCell ref="I60:I64"/>
    <mergeCell ref="M82:M83"/>
    <mergeCell ref="G84:G86"/>
    <mergeCell ref="H84:H86"/>
    <mergeCell ref="I84:I86"/>
    <mergeCell ref="J84:J86"/>
    <mergeCell ref="K84:K86"/>
    <mergeCell ref="L84:L86"/>
    <mergeCell ref="M84:M86"/>
    <mergeCell ref="G82:G83"/>
    <mergeCell ref="H82:H83"/>
    <mergeCell ref="I82:I83"/>
    <mergeCell ref="J82:J83"/>
    <mergeCell ref="K82:K83"/>
    <mergeCell ref="L82:L83"/>
    <mergeCell ref="M16:M20"/>
    <mergeCell ref="M8:M9"/>
    <mergeCell ref="J10:L10"/>
    <mergeCell ref="J11:L11"/>
    <mergeCell ref="J12:L12"/>
    <mergeCell ref="J21:L24"/>
    <mergeCell ref="M21:M24"/>
    <mergeCell ref="M13:M15"/>
    <mergeCell ref="M25:M28"/>
    <mergeCell ref="J25:L28"/>
    <mergeCell ref="J13:L15"/>
    <mergeCell ref="M52:M53"/>
    <mergeCell ref="A47:M48"/>
    <mergeCell ref="A51:M51"/>
    <mergeCell ref="F40:F42"/>
    <mergeCell ref="M40:M42"/>
    <mergeCell ref="M60:M64"/>
    <mergeCell ref="G57:G59"/>
    <mergeCell ref="G65:G68"/>
    <mergeCell ref="H65:H68"/>
    <mergeCell ref="I65:I68"/>
    <mergeCell ref="J65:J68"/>
    <mergeCell ref="K65:K68"/>
    <mergeCell ref="H57:H59"/>
    <mergeCell ref="J57:J59"/>
    <mergeCell ref="I57:I59"/>
    <mergeCell ref="I25:I28"/>
    <mergeCell ref="A53:A54"/>
    <mergeCell ref="B52:B54"/>
    <mergeCell ref="C52:F52"/>
    <mergeCell ref="G52:H52"/>
    <mergeCell ref="I52:J52"/>
    <mergeCell ref="F38:F39"/>
    <mergeCell ref="G38:G39"/>
    <mergeCell ref="H38:H39"/>
    <mergeCell ref="I38:I39"/>
    <mergeCell ref="J40:L42"/>
    <mergeCell ref="D38:D39"/>
    <mergeCell ref="E38:E39"/>
    <mergeCell ref="J43:L43"/>
    <mergeCell ref="G40:G42"/>
    <mergeCell ref="H40:H42"/>
    <mergeCell ref="D29:D35"/>
    <mergeCell ref="E29:E35"/>
    <mergeCell ref="F29:F35"/>
    <mergeCell ref="G29:G35"/>
    <mergeCell ref="H29:H35"/>
    <mergeCell ref="I29:I35"/>
    <mergeCell ref="J29:L35"/>
    <mergeCell ref="A106:M106"/>
    <mergeCell ref="A105:M105"/>
    <mergeCell ref="A3:L6"/>
    <mergeCell ref="A8:A9"/>
    <mergeCell ref="B8:B9"/>
    <mergeCell ref="C8:F8"/>
    <mergeCell ref="G8:I8"/>
    <mergeCell ref="J8:L9"/>
    <mergeCell ref="G13:G15"/>
    <mergeCell ref="H13:H15"/>
    <mergeCell ref="I13:I15"/>
    <mergeCell ref="A7:M7"/>
    <mergeCell ref="D16:D20"/>
    <mergeCell ref="E16:E20"/>
    <mergeCell ref="F16:F20"/>
    <mergeCell ref="G16:G20"/>
    <mergeCell ref="H16:H20"/>
    <mergeCell ref="I16:I20"/>
    <mergeCell ref="J16:L20"/>
    <mergeCell ref="D25:D28"/>
    <mergeCell ref="E25:E28"/>
    <mergeCell ref="F25:F28"/>
    <mergeCell ref="G25:G28"/>
    <mergeCell ref="H25:H28"/>
    <mergeCell ref="D13:D15"/>
    <mergeCell ref="E13:E15"/>
    <mergeCell ref="F13:F15"/>
    <mergeCell ref="D21:D24"/>
    <mergeCell ref="E21:E24"/>
    <mergeCell ref="F21:F24"/>
    <mergeCell ref="G21:G24"/>
    <mergeCell ref="H21:H24"/>
    <mergeCell ref="I21:I24"/>
  </mergeCells>
  <pageMargins left="0.23622047244094491" right="0.23622047244094491" top="0.74803149606299213" bottom="0.74803149606299213" header="0.31496062992125984" footer="0.31496062992125984"/>
  <pageSetup paperSize="8" orientation="landscape" r:id="rId1"/>
  <ignoredErrors>
    <ignoredError sqref="B57:B58 B13:B14" numberStoredAsText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Pavelková Ivana, Ing.</cp:lastModifiedBy>
  <cp:lastPrinted>2025-10-13T08:05:34Z</cp:lastPrinted>
  <dcterms:created xsi:type="dcterms:W3CDTF">2020-11-11T11:10:34Z</dcterms:created>
  <dcterms:modified xsi:type="dcterms:W3CDTF">2025-10-22T07:35:20Z</dcterms:modified>
</cp:coreProperties>
</file>